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drawings/drawing3.xml" ContentType="application/vnd.openxmlformats-officedocument.drawing+xml"/>
  <Override PartName="/xl/ctrlProps/ctrlProp8.xml" ContentType="application/vnd.ms-excel.controlproperties+xml"/>
  <Override PartName="/xl/drawings/drawing4.xml" ContentType="application/vnd.openxmlformats-officedocument.drawing+xml"/>
  <Override PartName="/xl/ctrlProps/ctrlProp9.xml" ContentType="application/vnd.ms-excel.controlproperties+xml"/>
  <Override PartName="/xl/ctrlProps/ctrlProp10.xml" ContentType="application/vnd.ms-excel.controlproperties+xml"/>
  <Override PartName="/xl/tables/table1.xml" ContentType="application/vnd.openxmlformats-officedocument.spreadsheetml.table+xml"/>
  <Override PartName="/xl/drawings/drawing5.xml" ContentType="application/vnd.openxmlformats-officedocument.drawing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omments1.xml" ContentType="application/vnd.openxmlformats-officedocument.spreadsheetml.comments+xml"/>
  <Override PartName="/xl/drawings/drawing6.xml" ContentType="application/vnd.openxmlformats-officedocument.drawing+xml"/>
  <Override PartName="/xl/ctrlProps/ctrlProp17.xml" ContentType="application/vnd.ms-excel.controlproperties+xml"/>
  <Override PartName="/xl/comments2.xml" ContentType="application/vnd.openxmlformats-officedocument.spreadsheetml.comments+xml"/>
  <Override PartName="/xl/drawings/drawing7.xml" ContentType="application/vnd.openxmlformats-officedocument.drawing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drawings/drawing8.xml" ContentType="application/vnd.openxmlformats-officedocument.drawing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filterPrivacy="1" codeName="ThisWorkbook" defaultThemeVersion="166925"/>
  <xr:revisionPtr revIDLastSave="0" documentId="13_ncr:1_{A70F8614-42D5-4621-AC78-CF1B465FD96D}" xr6:coauthVersionLast="46" xr6:coauthVersionMax="46" xr10:uidLastSave="{00000000-0000-0000-0000-000000000000}"/>
  <bookViews>
    <workbookView xWindow="-120" yWindow="-120" windowWidth="29040" windowHeight="15840" xr2:uid="{4369FDBB-894E-4A34-97EB-5949F5AB219A}"/>
  </bookViews>
  <sheets>
    <sheet name="出力" sheetId="30" r:id="rId1"/>
    <sheet name="001_コントローラー" sheetId="24" r:id="rId2"/>
    <sheet name="010_Main" sheetId="10" r:id="rId3"/>
    <sheet name="020_次のミノ" sheetId="16" r:id="rId4"/>
    <sheet name="030_移動の計算" sheetId="14" r:id="rId5"/>
    <sheet name="040_現在位置" sheetId="5" r:id="rId6"/>
    <sheet name="050_積み上げ状況" sheetId="8" r:id="rId7"/>
    <sheet name="060_終了判定" sheetId="26" r:id="rId8"/>
    <sheet name="080_下ブロックと接地中か" sheetId="19" r:id="rId9"/>
    <sheet name="090_落下地点の計算" sheetId="23" r:id="rId10"/>
    <sheet name="操作履歴" sheetId="7" r:id="rId11"/>
    <sheet name="ゲーム設定" sheetId="20" r:id="rId12"/>
    <sheet name="ミノの種類" sheetId="17" r:id="rId13"/>
    <sheet name="ミノの形" sheetId="31" r:id="rId14"/>
    <sheet name="SRS" sheetId="15" r:id="rId15"/>
    <sheet name="散布図による描画" sheetId="11" r:id="rId16"/>
  </sheets>
  <definedNames>
    <definedName name="_xlnm._FilterDatabase" localSheetId="15" hidden="1">散布図による描画!$A$2:$F$1603</definedName>
    <definedName name="ELSE">TRUE</definedName>
    <definedName name="ゲームオーバーである">'060_終了判定'!$B$9</definedName>
    <definedName name="スコア">'010_Main'!$B$43</definedName>
    <definedName name="ソフトドロップ">6</definedName>
    <definedName name="ハードドロップ">3</definedName>
    <definedName name="ボタン操作">INDIRECT("操作履歴!$B$"&amp;COUNTA(操作履歴!$A:$A)+1)</definedName>
    <definedName name="ラインを消す">'010_Main'!$C$35</definedName>
    <definedName name="リセット">7</definedName>
    <definedName name="レベル">'010_Main'!$C$15</definedName>
    <definedName name="移動の計算結果R">'030_移動の計算'!$B$71</definedName>
    <definedName name="移動の計算結果X">'030_移動の計算'!$B$69</definedName>
    <definedName name="移動の計算結果Y">'030_移動の計算'!$B$70</definedName>
    <definedName name="一気に落とす大きさ">'090_落下地点の計算'!$B$50</definedName>
    <definedName name="右移動">2</definedName>
    <definedName name="右回転">4</definedName>
    <definedName name="現在のミノ">'020_次のミノ'!$J$7</definedName>
    <definedName name="現在の順番">'020_次のミノ'!$I$7</definedName>
    <definedName name="現在位置">'040_現在位置'!$I$23:$R$43</definedName>
    <definedName name="現在位置X">'040_現在位置'!$B$6</definedName>
    <definedName name="現在位置Y">'040_現在位置'!$B$7</definedName>
    <definedName name="固定する">'010_Main'!$C$34</definedName>
    <definedName name="左移動">1</definedName>
    <definedName name="左回転">5</definedName>
    <definedName name="次のミノ">'020_次のミノ'!$J$8</definedName>
    <definedName name="次のミノ_RAND1計算">'020_次のミノ'!$I$2</definedName>
    <definedName name="次のミノ_RAND2計算">'020_次のミノ'!$I$3</definedName>
    <definedName name="次のミノ_初期化">'020_次のミノ'!$I$1</definedName>
    <definedName name="次のミノ6種類">'020_次のミノ'!$J$8:$J$13</definedName>
    <definedName name="次のミノFLG">'010_Main'!$B$44</definedName>
    <definedName name="次のミノ配置">'010_Main'!$B$44</definedName>
    <definedName name="処理開始" localSheetId="2">'010_Main'!$B$8</definedName>
    <definedName name="処理開始" localSheetId="4">'030_移動の計算'!$B$7</definedName>
    <definedName name="初期化">'010_Main'!$A$2</definedName>
    <definedName name="消したライン数">'050_積み上げ状況'!$F$1</definedName>
    <definedName name="衝突判定範囲">'050_積み上げ状況'!$B$4:$M$28</definedName>
    <definedName name="積み上げ状況">'050_積み上げ状況'!$C$8:$L$27</definedName>
    <definedName name="積み上げ状況初期化">'050_積み上げ状況'!$A$2</definedName>
    <definedName name="接地していない">NOT(接地している)</definedName>
    <definedName name="接地している">'080_下ブロックと接地中か'!$B$28</definedName>
    <definedName name="操作回数">'010_Main'!$B$41</definedName>
    <definedName name="操作中のミノ">'040_現在位置'!$B$10</definedName>
    <definedName name="操作中のミノの回転状況">'040_現在位置'!$E$10</definedName>
    <definedName name="直前に押したボタン">'010_Main'!$C$55</definedName>
    <definedName name="同時に消すライン数">'050_積み上げ状況'!$O$29</definedName>
    <definedName name="遊び時間">ゲーム設定!$B$1</definedName>
    <definedName name="落とす">'010_Main'!$C$22</definedName>
  </definedNames>
  <calcPr calcId="191029" iterate="1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6" i="10" l="1"/>
  <c r="AD75" i="8" l="1"/>
  <c r="AC75" i="8"/>
  <c r="AB75" i="8"/>
  <c r="AA75" i="8"/>
  <c r="Z75" i="8"/>
  <c r="Y75" i="8"/>
  <c r="X75" i="8"/>
  <c r="W75" i="8"/>
  <c r="V75" i="8"/>
  <c r="U75" i="8"/>
  <c r="P25" i="14" l="1"/>
  <c r="P23" i="14" a="1"/>
  <c r="P23" i="14" s="1"/>
  <c r="A81" i="15"/>
  <c r="A80" i="15"/>
  <c r="A79" i="15"/>
  <c r="A78" i="15"/>
  <c r="A77" i="15"/>
  <c r="A76" i="15"/>
  <c r="A75" i="15"/>
  <c r="A74" i="15"/>
  <c r="A73" i="15"/>
  <c r="A72" i="15"/>
  <c r="A71" i="15"/>
  <c r="A70" i="15"/>
  <c r="A69" i="15"/>
  <c r="A68" i="15"/>
  <c r="A67" i="15"/>
  <c r="A66" i="15"/>
  <c r="A65" i="15"/>
  <c r="A64" i="15"/>
  <c r="A63" i="15"/>
  <c r="A62" i="15"/>
  <c r="A61" i="15"/>
  <c r="A60" i="15"/>
  <c r="A59" i="15"/>
  <c r="A58" i="15"/>
  <c r="A57" i="15"/>
  <c r="A56" i="15"/>
  <c r="A55" i="15"/>
  <c r="A54" i="15"/>
  <c r="A53" i="15"/>
  <c r="A52" i="15"/>
  <c r="A51" i="15"/>
  <c r="A50" i="15"/>
  <c r="A49" i="15"/>
  <c r="A48" i="15"/>
  <c r="A47" i="15"/>
  <c r="A46" i="15"/>
  <c r="A45" i="15"/>
  <c r="A44" i="15"/>
  <c r="A43" i="15"/>
  <c r="A42" i="15"/>
  <c r="A41" i="15"/>
  <c r="A40" i="15"/>
  <c r="A39" i="15"/>
  <c r="A38" i="15"/>
  <c r="A37" i="15"/>
  <c r="A36" i="15"/>
  <c r="A35" i="15"/>
  <c r="A34" i="15"/>
  <c r="A33" i="15"/>
  <c r="A32" i="15"/>
  <c r="A31" i="15"/>
  <c r="A30" i="15"/>
  <c r="A29" i="15"/>
  <c r="A28" i="15"/>
  <c r="A27" i="15"/>
  <c r="A26" i="15"/>
  <c r="A25" i="15"/>
  <c r="A24" i="15"/>
  <c r="A23" i="15"/>
  <c r="A22" i="15"/>
  <c r="A21" i="15"/>
  <c r="A20" i="15"/>
  <c r="A19" i="15"/>
  <c r="A18" i="15"/>
  <c r="A17" i="15"/>
  <c r="A16" i="15"/>
  <c r="A15" i="15"/>
  <c r="A14" i="15"/>
  <c r="A13" i="15"/>
  <c r="A12" i="15"/>
  <c r="A11" i="15"/>
  <c r="A10" i="15"/>
  <c r="A9" i="15"/>
  <c r="A8" i="15"/>
  <c r="A7" i="15"/>
  <c r="A6" i="15"/>
  <c r="A5" i="15"/>
  <c r="A4" i="15"/>
  <c r="A3" i="15"/>
  <c r="A2" i="15"/>
  <c r="K2" i="31"/>
  <c r="L7" i="31" s="1" a="1"/>
  <c r="L7" i="31" s="1"/>
  <c r="K7" i="31" l="1" a="1"/>
  <c r="K7" i="31" s="1"/>
  <c r="K4" i="31" a="1"/>
  <c r="K4" i="31" s="1"/>
  <c r="M7" i="31" a="1"/>
  <c r="M7" i="31" s="1"/>
  <c r="K6" i="31" a="1"/>
  <c r="K6" i="31" s="1"/>
  <c r="M4" i="31" a="1"/>
  <c r="M4" i="31" s="1"/>
  <c r="L6" i="31" a="1"/>
  <c r="L6" i="31" s="1"/>
  <c r="N7" i="31" a="1"/>
  <c r="N7" i="31" s="1"/>
  <c r="N4" i="31" a="1"/>
  <c r="N4" i="31" s="1"/>
  <c r="M6" i="31" a="1"/>
  <c r="M6" i="31" s="1"/>
  <c r="M5" i="31" a="1"/>
  <c r="M5" i="31" s="1"/>
  <c r="N5" i="31" a="1"/>
  <c r="N5" i="31" s="1"/>
  <c r="L4" i="31" a="1"/>
  <c r="L4" i="31" s="1"/>
  <c r="K5" i="31" a="1"/>
  <c r="K5" i="31" s="1"/>
  <c r="L5" i="31" a="1"/>
  <c r="L5" i="31" s="1"/>
  <c r="N6" i="31" a="1"/>
  <c r="N6" i="31" s="1"/>
  <c r="AG4" i="11" l="1"/>
  <c r="AG3" i="11"/>
  <c r="W51" i="11" l="1"/>
  <c r="W81" i="11"/>
  <c r="W101" i="11"/>
  <c r="W100" i="11"/>
  <c r="W99" i="11"/>
  <c r="W98" i="11"/>
  <c r="W97" i="11"/>
  <c r="W96" i="11"/>
  <c r="W95" i="11"/>
  <c r="W94" i="11"/>
  <c r="W93" i="11"/>
  <c r="W92" i="11"/>
  <c r="W91" i="11"/>
  <c r="W90" i="11"/>
  <c r="W89" i="11"/>
  <c r="W88" i="11"/>
  <c r="W87" i="11"/>
  <c r="W86" i="11"/>
  <c r="W85" i="11"/>
  <c r="W84" i="11"/>
  <c r="W83" i="11"/>
  <c r="W82" i="11"/>
  <c r="W80" i="11"/>
  <c r="W79" i="11"/>
  <c r="W78" i="11"/>
  <c r="W77" i="11"/>
  <c r="W76" i="11"/>
  <c r="W75" i="11"/>
  <c r="W74" i="11"/>
  <c r="W73" i="11"/>
  <c r="W72" i="11"/>
  <c r="W71" i="11"/>
  <c r="W70" i="11"/>
  <c r="W69" i="11"/>
  <c r="W68" i="11"/>
  <c r="W67" i="11"/>
  <c r="W66" i="11"/>
  <c r="W65" i="11"/>
  <c r="W64" i="11"/>
  <c r="W63" i="11"/>
  <c r="W62" i="11"/>
  <c r="W61" i="11"/>
  <c r="W60" i="11"/>
  <c r="W59" i="11"/>
  <c r="W58" i="11"/>
  <c r="W57" i="11"/>
  <c r="W56" i="11"/>
  <c r="W55" i="11"/>
  <c r="W54" i="11"/>
  <c r="W53" i="11"/>
  <c r="W52" i="11"/>
  <c r="W50" i="11"/>
  <c r="W49" i="11"/>
  <c r="W48" i="11"/>
  <c r="W47" i="11"/>
  <c r="W46" i="11"/>
  <c r="W45" i="11"/>
  <c r="W44" i="11"/>
  <c r="W43" i="11"/>
  <c r="W42" i="11"/>
  <c r="W41" i="11"/>
  <c r="W40" i="11"/>
  <c r="W39" i="11"/>
  <c r="W38" i="11"/>
  <c r="W37" i="11"/>
  <c r="W36" i="11"/>
  <c r="W35" i="11"/>
  <c r="W34" i="11"/>
  <c r="W33" i="11"/>
  <c r="W32" i="11"/>
  <c r="W31" i="11"/>
  <c r="W30" i="11"/>
  <c r="W29" i="11"/>
  <c r="W28" i="11"/>
  <c r="W27" i="11"/>
  <c r="W26" i="11"/>
  <c r="W25" i="11"/>
  <c r="W24" i="11"/>
  <c r="W23" i="11"/>
  <c r="W22" i="11"/>
  <c r="W21" i="11"/>
  <c r="W20" i="11"/>
  <c r="W19" i="11"/>
  <c r="W18" i="11"/>
  <c r="W17" i="11"/>
  <c r="W16" i="11"/>
  <c r="W15" i="11"/>
  <c r="W14" i="11"/>
  <c r="W13" i="11"/>
  <c r="W12" i="11"/>
  <c r="W11" i="11"/>
  <c r="N3" i="11" l="1"/>
  <c r="E3" i="11"/>
  <c r="F3" i="11"/>
  <c r="N10" i="11" l="1"/>
  <c r="N9" i="11"/>
  <c r="N8" i="11"/>
  <c r="N7" i="11"/>
  <c r="N6" i="11"/>
  <c r="N5" i="11"/>
  <c r="N4" i="11"/>
  <c r="N8" i="8" l="1"/>
  <c r="N9" i="8"/>
  <c r="N10" i="8"/>
  <c r="N11" i="8"/>
  <c r="N12" i="8"/>
  <c r="N13" i="8"/>
  <c r="N14" i="8"/>
  <c r="N15" i="8"/>
  <c r="N16" i="8"/>
  <c r="N17" i="8"/>
  <c r="N18" i="8"/>
  <c r="N19" i="8"/>
  <c r="N20" i="8"/>
  <c r="N21" i="8"/>
  <c r="N22" i="8"/>
  <c r="N23" i="8"/>
  <c r="N24" i="8"/>
  <c r="N25" i="8"/>
  <c r="N26" i="8"/>
  <c r="N27" i="8"/>
  <c r="D57" i="10" l="1"/>
  <c r="D35" i="10" l="1"/>
  <c r="D33" i="10"/>
  <c r="D14" i="10"/>
  <c r="F203" i="11" l="1"/>
  <c r="F202" i="11"/>
  <c r="F201" i="11"/>
  <c r="F200" i="11"/>
  <c r="F199" i="11"/>
  <c r="F198" i="11"/>
  <c r="F197" i="11"/>
  <c r="F196" i="11"/>
  <c r="F195" i="11"/>
  <c r="F194" i="11"/>
  <c r="F193" i="11"/>
  <c r="F192" i="11"/>
  <c r="F191" i="11"/>
  <c r="F190" i="11"/>
  <c r="F189" i="11"/>
  <c r="F188" i="11"/>
  <c r="F187" i="11"/>
  <c r="F186" i="11"/>
  <c r="F185" i="11"/>
  <c r="F184" i="11"/>
  <c r="F183" i="11"/>
  <c r="F182" i="11"/>
  <c r="F181" i="11"/>
  <c r="F180" i="11"/>
  <c r="F179" i="11"/>
  <c r="F178" i="11"/>
  <c r="F177" i="11"/>
  <c r="F176" i="11"/>
  <c r="F175" i="11"/>
  <c r="F174" i="11"/>
  <c r="F173" i="11"/>
  <c r="F172" i="11"/>
  <c r="F171" i="11"/>
  <c r="F170" i="11"/>
  <c r="F169" i="11"/>
  <c r="F168" i="11"/>
  <c r="F167" i="11"/>
  <c r="F166" i="11"/>
  <c r="F165" i="11"/>
  <c r="F164" i="11"/>
  <c r="F163" i="11"/>
  <c r="F162" i="11"/>
  <c r="F161" i="11"/>
  <c r="F160" i="11"/>
  <c r="F159" i="11"/>
  <c r="F158" i="11"/>
  <c r="F157" i="11"/>
  <c r="F156" i="11"/>
  <c r="F155" i="11"/>
  <c r="F154" i="11"/>
  <c r="F153" i="11"/>
  <c r="F152" i="11"/>
  <c r="F151" i="11"/>
  <c r="F150" i="11"/>
  <c r="F149" i="11"/>
  <c r="F148" i="11"/>
  <c r="F147" i="11"/>
  <c r="F146" i="11"/>
  <c r="F145" i="11"/>
  <c r="F144" i="11"/>
  <c r="F143" i="11"/>
  <c r="F142" i="11"/>
  <c r="F141" i="11"/>
  <c r="F140" i="11"/>
  <c r="F139" i="11"/>
  <c r="F138" i="11"/>
  <c r="F137" i="11"/>
  <c r="F136" i="11"/>
  <c r="F135" i="11"/>
  <c r="F134" i="11"/>
  <c r="F133" i="11"/>
  <c r="F132" i="11"/>
  <c r="F131" i="11"/>
  <c r="F130" i="11"/>
  <c r="F129" i="11"/>
  <c r="F128" i="11"/>
  <c r="F127" i="11"/>
  <c r="F126" i="11"/>
  <c r="F125" i="11"/>
  <c r="F124" i="11"/>
  <c r="F123" i="11"/>
  <c r="F122" i="11"/>
  <c r="F121" i="11"/>
  <c r="F120" i="11"/>
  <c r="F119" i="11"/>
  <c r="F118" i="11"/>
  <c r="F117" i="11"/>
  <c r="F116" i="11"/>
  <c r="F115" i="11"/>
  <c r="F114" i="11"/>
  <c r="F113" i="11"/>
  <c r="F112" i="11"/>
  <c r="F111" i="11"/>
  <c r="F110" i="11"/>
  <c r="F109" i="11"/>
  <c r="F108" i="11"/>
  <c r="F107" i="11"/>
  <c r="F106" i="11"/>
  <c r="F105" i="11"/>
  <c r="F104" i="11"/>
  <c r="F103" i="11"/>
  <c r="F102" i="11"/>
  <c r="F101" i="11"/>
  <c r="F100" i="11"/>
  <c r="F99" i="11"/>
  <c r="F98" i="11"/>
  <c r="F97" i="11"/>
  <c r="F96" i="11"/>
  <c r="F95" i="11"/>
  <c r="F94" i="11"/>
  <c r="F93" i="11"/>
  <c r="F92" i="11"/>
  <c r="F91" i="11"/>
  <c r="F90" i="11"/>
  <c r="F89" i="11"/>
  <c r="F88" i="11"/>
  <c r="F87" i="11"/>
  <c r="F86" i="11"/>
  <c r="F85" i="11"/>
  <c r="F84" i="11"/>
  <c r="F83" i="11"/>
  <c r="F82" i="11"/>
  <c r="F81" i="11"/>
  <c r="F80" i="11"/>
  <c r="F79" i="11"/>
  <c r="F78" i="11"/>
  <c r="F77" i="11"/>
  <c r="F76" i="11"/>
  <c r="F75" i="11"/>
  <c r="F74" i="11"/>
  <c r="F73" i="11"/>
  <c r="F72" i="11"/>
  <c r="F71" i="11"/>
  <c r="F70" i="11"/>
  <c r="F69" i="11"/>
  <c r="F68" i="11"/>
  <c r="F67" i="11"/>
  <c r="F66" i="11"/>
  <c r="F65" i="11"/>
  <c r="F64" i="11"/>
  <c r="F63" i="11"/>
  <c r="F62" i="11"/>
  <c r="F61" i="11"/>
  <c r="F60" i="11"/>
  <c r="F59" i="11"/>
  <c r="F58" i="11"/>
  <c r="F57" i="11"/>
  <c r="F56" i="11"/>
  <c r="F55" i="11"/>
  <c r="F54" i="11"/>
  <c r="F53" i="11"/>
  <c r="F52" i="11"/>
  <c r="F51" i="11"/>
  <c r="F50" i="11"/>
  <c r="F49" i="11"/>
  <c r="F48" i="11"/>
  <c r="F47" i="11"/>
  <c r="F46" i="11"/>
  <c r="F45" i="11"/>
  <c r="F44" i="11"/>
  <c r="F43" i="11"/>
  <c r="F42" i="11"/>
  <c r="F41" i="11"/>
  <c r="F40" i="11"/>
  <c r="F39" i="11"/>
  <c r="F38" i="11"/>
  <c r="F37" i="11"/>
  <c r="F36" i="11"/>
  <c r="F35" i="11"/>
  <c r="F34" i="11"/>
  <c r="F33" i="11"/>
  <c r="F32" i="11"/>
  <c r="F31" i="11"/>
  <c r="F30" i="11"/>
  <c r="F29" i="11"/>
  <c r="F28" i="11"/>
  <c r="F27" i="11"/>
  <c r="F26" i="11"/>
  <c r="F25" i="11"/>
  <c r="F24" i="11"/>
  <c r="F23" i="11"/>
  <c r="F22" i="11"/>
  <c r="F21" i="11"/>
  <c r="F20" i="11"/>
  <c r="F19" i="11"/>
  <c r="F18" i="11"/>
  <c r="F17" i="11"/>
  <c r="F16" i="11"/>
  <c r="F15" i="11"/>
  <c r="F14" i="11"/>
  <c r="F13" i="11"/>
  <c r="F12" i="11"/>
  <c r="F11" i="11"/>
  <c r="F10" i="11"/>
  <c r="F9" i="11"/>
  <c r="F8" i="11"/>
  <c r="F7" i="11"/>
  <c r="F6" i="11"/>
  <c r="F5" i="11"/>
  <c r="F4" i="11"/>
  <c r="J5" i="23"/>
  <c r="J4" i="23"/>
  <c r="D54" i="10" l="1"/>
  <c r="F1603" i="11" l="1"/>
  <c r="F1602" i="11"/>
  <c r="F1601" i="11"/>
  <c r="F1600" i="11"/>
  <c r="F1599" i="11"/>
  <c r="F1598" i="11"/>
  <c r="F1597" i="11"/>
  <c r="F1596" i="11"/>
  <c r="F1595" i="11"/>
  <c r="F1594" i="11"/>
  <c r="F1593" i="11"/>
  <c r="F1592" i="11"/>
  <c r="F1591" i="11"/>
  <c r="F1590" i="11"/>
  <c r="F1589" i="11"/>
  <c r="F1588" i="11"/>
  <c r="F1587" i="11"/>
  <c r="F1586" i="11"/>
  <c r="F1585" i="11"/>
  <c r="F1584" i="11"/>
  <c r="F1583" i="11"/>
  <c r="F1582" i="11"/>
  <c r="F1581" i="11"/>
  <c r="F1580" i="11"/>
  <c r="F1579" i="11"/>
  <c r="F1578" i="11"/>
  <c r="F1577" i="11"/>
  <c r="F1576" i="11"/>
  <c r="F1575" i="11"/>
  <c r="F1574" i="11"/>
  <c r="F1573" i="11"/>
  <c r="F1572" i="11"/>
  <c r="F1571" i="11"/>
  <c r="F1570" i="11"/>
  <c r="F1569" i="11"/>
  <c r="F1568" i="11"/>
  <c r="F1567" i="11"/>
  <c r="F1566" i="11"/>
  <c r="F1565" i="11"/>
  <c r="F1564" i="11"/>
  <c r="F1563" i="11"/>
  <c r="F1562" i="11"/>
  <c r="F1561" i="11"/>
  <c r="F1560" i="11"/>
  <c r="F1559" i="11"/>
  <c r="F1558" i="11"/>
  <c r="F1557" i="11"/>
  <c r="F1556" i="11"/>
  <c r="F1555" i="11"/>
  <c r="F1554" i="11"/>
  <c r="F1553" i="11"/>
  <c r="F1552" i="11"/>
  <c r="F1551" i="11"/>
  <c r="F1550" i="11"/>
  <c r="F1549" i="11"/>
  <c r="F1548" i="11"/>
  <c r="F1547" i="11"/>
  <c r="F1546" i="11"/>
  <c r="F1545" i="11"/>
  <c r="F1544" i="11"/>
  <c r="F1543" i="11"/>
  <c r="F1542" i="11"/>
  <c r="F1541" i="11"/>
  <c r="F1540" i="11"/>
  <c r="F1539" i="11"/>
  <c r="F1538" i="11"/>
  <c r="F1537" i="11"/>
  <c r="F1536" i="11"/>
  <c r="F1535" i="11"/>
  <c r="F1534" i="11"/>
  <c r="F1533" i="11"/>
  <c r="F1532" i="11"/>
  <c r="F1531" i="11"/>
  <c r="F1530" i="11"/>
  <c r="F1529" i="11"/>
  <c r="F1528" i="11"/>
  <c r="F1527" i="11"/>
  <c r="F1526" i="11"/>
  <c r="F1525" i="11"/>
  <c r="F1524" i="11"/>
  <c r="F1523" i="11"/>
  <c r="F1522" i="11"/>
  <c r="F1521" i="11"/>
  <c r="F1520" i="11"/>
  <c r="F1519" i="11"/>
  <c r="F1518" i="11"/>
  <c r="F1517" i="11"/>
  <c r="F1516" i="11"/>
  <c r="F1515" i="11"/>
  <c r="F1514" i="11"/>
  <c r="F1513" i="11"/>
  <c r="F1512" i="11"/>
  <c r="F1511" i="11"/>
  <c r="F1510" i="11"/>
  <c r="F1509" i="11"/>
  <c r="F1508" i="11"/>
  <c r="F1507" i="11"/>
  <c r="F1506" i="11"/>
  <c r="F1505" i="11"/>
  <c r="F1504" i="11"/>
  <c r="F1503" i="11"/>
  <c r="F1502" i="11"/>
  <c r="F1501" i="11"/>
  <c r="F1500" i="11"/>
  <c r="F1499" i="11"/>
  <c r="F1498" i="11"/>
  <c r="F1497" i="11"/>
  <c r="F1496" i="11"/>
  <c r="F1495" i="11"/>
  <c r="F1494" i="11"/>
  <c r="F1493" i="11"/>
  <c r="F1492" i="11"/>
  <c r="F1491" i="11"/>
  <c r="F1490" i="11"/>
  <c r="F1489" i="11"/>
  <c r="F1488" i="11"/>
  <c r="F1487" i="11"/>
  <c r="F1486" i="11"/>
  <c r="F1485" i="11"/>
  <c r="F1484" i="11"/>
  <c r="F1483" i="11"/>
  <c r="F1482" i="11"/>
  <c r="F1481" i="11"/>
  <c r="F1480" i="11"/>
  <c r="F1479" i="11"/>
  <c r="F1478" i="11"/>
  <c r="F1477" i="11"/>
  <c r="F1476" i="11"/>
  <c r="F1475" i="11"/>
  <c r="F1474" i="11"/>
  <c r="F1473" i="11"/>
  <c r="F1472" i="11"/>
  <c r="F1471" i="11"/>
  <c r="F1470" i="11"/>
  <c r="F1469" i="11"/>
  <c r="F1468" i="11"/>
  <c r="F1467" i="11"/>
  <c r="F1466" i="11"/>
  <c r="F1465" i="11"/>
  <c r="F1464" i="11"/>
  <c r="F1463" i="11"/>
  <c r="F1462" i="11"/>
  <c r="F1461" i="11"/>
  <c r="F1460" i="11"/>
  <c r="F1459" i="11"/>
  <c r="F1458" i="11"/>
  <c r="F1457" i="11"/>
  <c r="F1456" i="11"/>
  <c r="F1455" i="11"/>
  <c r="F1454" i="11"/>
  <c r="F1453" i="11"/>
  <c r="F1452" i="11"/>
  <c r="F1451" i="11"/>
  <c r="F1450" i="11"/>
  <c r="F1449" i="11"/>
  <c r="F1448" i="11"/>
  <c r="F1447" i="11"/>
  <c r="F1446" i="11"/>
  <c r="F1445" i="11"/>
  <c r="F1444" i="11"/>
  <c r="F1443" i="11"/>
  <c r="F1442" i="11"/>
  <c r="F1441" i="11"/>
  <c r="F1440" i="11"/>
  <c r="F1439" i="11"/>
  <c r="F1438" i="11"/>
  <c r="F1437" i="11"/>
  <c r="F1436" i="11"/>
  <c r="F1435" i="11"/>
  <c r="F1434" i="11"/>
  <c r="F1433" i="11"/>
  <c r="F1432" i="11"/>
  <c r="F1431" i="11"/>
  <c r="F1430" i="11"/>
  <c r="F1429" i="11"/>
  <c r="F1428" i="11"/>
  <c r="F1427" i="11"/>
  <c r="F1426" i="11"/>
  <c r="F1425" i="11"/>
  <c r="F1424" i="11"/>
  <c r="F1423" i="11"/>
  <c r="F1422" i="11"/>
  <c r="F1421" i="11"/>
  <c r="F1420" i="11"/>
  <c r="F1419" i="11"/>
  <c r="F1418" i="11"/>
  <c r="F1417" i="11"/>
  <c r="F1416" i="11"/>
  <c r="F1415" i="11"/>
  <c r="F1414" i="11"/>
  <c r="F1413" i="11"/>
  <c r="F1412" i="11"/>
  <c r="F1411" i="11"/>
  <c r="F1410" i="11"/>
  <c r="F1409" i="11"/>
  <c r="F1408" i="11"/>
  <c r="F1407" i="11"/>
  <c r="F1406" i="11"/>
  <c r="F1405" i="11"/>
  <c r="F1404" i="11"/>
  <c r="F1403" i="11"/>
  <c r="F1402" i="11"/>
  <c r="F1401" i="11"/>
  <c r="F1400" i="11"/>
  <c r="F1399" i="11"/>
  <c r="F1398" i="11"/>
  <c r="F1397" i="11"/>
  <c r="F1396" i="11"/>
  <c r="F1395" i="11"/>
  <c r="F1394" i="11"/>
  <c r="F1393" i="11"/>
  <c r="F1392" i="11"/>
  <c r="F1391" i="11"/>
  <c r="F1390" i="11"/>
  <c r="F1389" i="11"/>
  <c r="F1388" i="11"/>
  <c r="F1387" i="11"/>
  <c r="F1386" i="11"/>
  <c r="F1385" i="11"/>
  <c r="F1384" i="11"/>
  <c r="F1383" i="11"/>
  <c r="F1382" i="11"/>
  <c r="F1381" i="11"/>
  <c r="F1380" i="11"/>
  <c r="F1379" i="11"/>
  <c r="F1378" i="11"/>
  <c r="F1377" i="11"/>
  <c r="F1376" i="11"/>
  <c r="F1375" i="11"/>
  <c r="F1374" i="11"/>
  <c r="F1373" i="11"/>
  <c r="F1372" i="11"/>
  <c r="F1371" i="11"/>
  <c r="F1370" i="11"/>
  <c r="F1369" i="11"/>
  <c r="F1368" i="11"/>
  <c r="F1367" i="11"/>
  <c r="F1366" i="11"/>
  <c r="F1365" i="11"/>
  <c r="F1364" i="11"/>
  <c r="F1363" i="11"/>
  <c r="F1362" i="11"/>
  <c r="F1361" i="11"/>
  <c r="F1360" i="11"/>
  <c r="F1359" i="11"/>
  <c r="F1358" i="11"/>
  <c r="F1357" i="11"/>
  <c r="F1356" i="11"/>
  <c r="F1355" i="11"/>
  <c r="F1354" i="11"/>
  <c r="F1353" i="11"/>
  <c r="F1352" i="11"/>
  <c r="F1351" i="11"/>
  <c r="F1350" i="11"/>
  <c r="F1349" i="11"/>
  <c r="F1348" i="11"/>
  <c r="F1347" i="11"/>
  <c r="F1346" i="11"/>
  <c r="F1345" i="11"/>
  <c r="F1344" i="11"/>
  <c r="F1343" i="11"/>
  <c r="F1342" i="11"/>
  <c r="F1341" i="11"/>
  <c r="F1340" i="11"/>
  <c r="F1339" i="11"/>
  <c r="F1338" i="11"/>
  <c r="F1337" i="11"/>
  <c r="F1336" i="11"/>
  <c r="F1335" i="11"/>
  <c r="F1334" i="11"/>
  <c r="F1333" i="11"/>
  <c r="F1332" i="11"/>
  <c r="F1331" i="11"/>
  <c r="F1330" i="11"/>
  <c r="F1329" i="11"/>
  <c r="F1328" i="11"/>
  <c r="F1327" i="11"/>
  <c r="F1326" i="11"/>
  <c r="F1325" i="11"/>
  <c r="F1324" i="11"/>
  <c r="F1323" i="11"/>
  <c r="F1322" i="11"/>
  <c r="F1321" i="11"/>
  <c r="F1320" i="11"/>
  <c r="F1319" i="11"/>
  <c r="F1318" i="11"/>
  <c r="F1317" i="11"/>
  <c r="F1316" i="11"/>
  <c r="F1315" i="11"/>
  <c r="F1314" i="11"/>
  <c r="F1313" i="11"/>
  <c r="F1312" i="11"/>
  <c r="F1311" i="11"/>
  <c r="F1310" i="11"/>
  <c r="F1309" i="11"/>
  <c r="F1308" i="11"/>
  <c r="F1307" i="11"/>
  <c r="F1306" i="11"/>
  <c r="F1305" i="11"/>
  <c r="F1304" i="11"/>
  <c r="F1303" i="11"/>
  <c r="F1302" i="11"/>
  <c r="F1301" i="11"/>
  <c r="F1300" i="11"/>
  <c r="F1299" i="11"/>
  <c r="F1298" i="11"/>
  <c r="F1297" i="11"/>
  <c r="F1296" i="11"/>
  <c r="F1295" i="11"/>
  <c r="F1294" i="11"/>
  <c r="F1293" i="11"/>
  <c r="F1292" i="11"/>
  <c r="F1291" i="11"/>
  <c r="F1290" i="11"/>
  <c r="F1289" i="11"/>
  <c r="F1288" i="11"/>
  <c r="F1287" i="11"/>
  <c r="F1286" i="11"/>
  <c r="F1285" i="11"/>
  <c r="F1284" i="11"/>
  <c r="F1283" i="11"/>
  <c r="F1282" i="11"/>
  <c r="F1281" i="11"/>
  <c r="F1280" i="11"/>
  <c r="F1279" i="11"/>
  <c r="F1278" i="11"/>
  <c r="F1277" i="11"/>
  <c r="F1276" i="11"/>
  <c r="F1275" i="11"/>
  <c r="F1274" i="11"/>
  <c r="F1273" i="11"/>
  <c r="F1272" i="11"/>
  <c r="F1271" i="11"/>
  <c r="F1270" i="11"/>
  <c r="F1269" i="11"/>
  <c r="F1268" i="11"/>
  <c r="F1267" i="11"/>
  <c r="F1266" i="11"/>
  <c r="F1265" i="11"/>
  <c r="F1264" i="11"/>
  <c r="F1263" i="11"/>
  <c r="F1262" i="11"/>
  <c r="F1261" i="11"/>
  <c r="F1260" i="11"/>
  <c r="F1259" i="11"/>
  <c r="F1258" i="11"/>
  <c r="F1257" i="11"/>
  <c r="F1256" i="11"/>
  <c r="F1255" i="11"/>
  <c r="F1254" i="11"/>
  <c r="F1253" i="11"/>
  <c r="F1252" i="11"/>
  <c r="F1251" i="11"/>
  <c r="F1250" i="11"/>
  <c r="F1249" i="11"/>
  <c r="F1248" i="11"/>
  <c r="F1247" i="11"/>
  <c r="F1246" i="11"/>
  <c r="F1245" i="11"/>
  <c r="F1244" i="11"/>
  <c r="F1243" i="11"/>
  <c r="F1242" i="11"/>
  <c r="F1241" i="11"/>
  <c r="F1240" i="11"/>
  <c r="F1239" i="11"/>
  <c r="F1238" i="11"/>
  <c r="F1237" i="11"/>
  <c r="F1236" i="11"/>
  <c r="F1235" i="11"/>
  <c r="F1234" i="11"/>
  <c r="F1233" i="11"/>
  <c r="F1232" i="11"/>
  <c r="F1231" i="11"/>
  <c r="F1230" i="11"/>
  <c r="F1229" i="11"/>
  <c r="F1228" i="11"/>
  <c r="F1227" i="11"/>
  <c r="F1226" i="11"/>
  <c r="F1225" i="11"/>
  <c r="F1224" i="11"/>
  <c r="F1223" i="11"/>
  <c r="F1222" i="11"/>
  <c r="F1221" i="11"/>
  <c r="F1220" i="11"/>
  <c r="F1219" i="11"/>
  <c r="F1218" i="11"/>
  <c r="F1217" i="11"/>
  <c r="F1216" i="11"/>
  <c r="F1215" i="11"/>
  <c r="F1214" i="11"/>
  <c r="F1213" i="11"/>
  <c r="F1212" i="11"/>
  <c r="F1211" i="11"/>
  <c r="F1210" i="11"/>
  <c r="F1209" i="11"/>
  <c r="F1208" i="11"/>
  <c r="F1207" i="11"/>
  <c r="F1206" i="11"/>
  <c r="F1205" i="11"/>
  <c r="F1204" i="11"/>
  <c r="F1203" i="11"/>
  <c r="F1202" i="11"/>
  <c r="F1201" i="11"/>
  <c r="F1200" i="11"/>
  <c r="F1199" i="11"/>
  <c r="F1198" i="11"/>
  <c r="F1197" i="11"/>
  <c r="F1196" i="11"/>
  <c r="F1195" i="11"/>
  <c r="F1194" i="11"/>
  <c r="F1193" i="11"/>
  <c r="F1192" i="11"/>
  <c r="F1191" i="11"/>
  <c r="F1190" i="11"/>
  <c r="F1189" i="11"/>
  <c r="F1188" i="11"/>
  <c r="F1187" i="11"/>
  <c r="F1186" i="11"/>
  <c r="F1185" i="11"/>
  <c r="F1184" i="11"/>
  <c r="F1183" i="11"/>
  <c r="F1182" i="11"/>
  <c r="F1181" i="11"/>
  <c r="F1180" i="11"/>
  <c r="F1179" i="11"/>
  <c r="F1178" i="11"/>
  <c r="F1177" i="11"/>
  <c r="F1176" i="11"/>
  <c r="F1175" i="11"/>
  <c r="F1174" i="11"/>
  <c r="F1173" i="11"/>
  <c r="F1172" i="11"/>
  <c r="F1171" i="11"/>
  <c r="F1170" i="11"/>
  <c r="F1169" i="11"/>
  <c r="F1168" i="11"/>
  <c r="F1167" i="11"/>
  <c r="F1166" i="11"/>
  <c r="F1165" i="11"/>
  <c r="F1164" i="11"/>
  <c r="F1163" i="11"/>
  <c r="F1162" i="11"/>
  <c r="F1161" i="11"/>
  <c r="F1160" i="11"/>
  <c r="F1159" i="11"/>
  <c r="F1158" i="11"/>
  <c r="F1157" i="11"/>
  <c r="F1156" i="11"/>
  <c r="F1155" i="11"/>
  <c r="F1154" i="11"/>
  <c r="F1153" i="11"/>
  <c r="F1152" i="11"/>
  <c r="F1151" i="11"/>
  <c r="F1150" i="11"/>
  <c r="F1149" i="11"/>
  <c r="F1148" i="11"/>
  <c r="F1147" i="11"/>
  <c r="F1146" i="11"/>
  <c r="F1145" i="11"/>
  <c r="F1144" i="11"/>
  <c r="F1143" i="11"/>
  <c r="F1142" i="11"/>
  <c r="F1141" i="11"/>
  <c r="F1140" i="11"/>
  <c r="F1139" i="11"/>
  <c r="F1138" i="11"/>
  <c r="F1137" i="11"/>
  <c r="F1136" i="11"/>
  <c r="F1135" i="11"/>
  <c r="F1134" i="11"/>
  <c r="F1133" i="11"/>
  <c r="F1132" i="11"/>
  <c r="F1131" i="11"/>
  <c r="F1130" i="11"/>
  <c r="F1129" i="11"/>
  <c r="F1128" i="11"/>
  <c r="F1127" i="11"/>
  <c r="F1126" i="11"/>
  <c r="F1125" i="11"/>
  <c r="F1124" i="11"/>
  <c r="F1123" i="11"/>
  <c r="F1122" i="11"/>
  <c r="F1121" i="11"/>
  <c r="F1120" i="11"/>
  <c r="F1119" i="11"/>
  <c r="F1118" i="11"/>
  <c r="F1117" i="11"/>
  <c r="F1116" i="11"/>
  <c r="F1115" i="11"/>
  <c r="F1114" i="11"/>
  <c r="F1113" i="11"/>
  <c r="F1112" i="11"/>
  <c r="F1111" i="11"/>
  <c r="F1110" i="11"/>
  <c r="F1109" i="11"/>
  <c r="F1108" i="11"/>
  <c r="F1107" i="11"/>
  <c r="F1106" i="11"/>
  <c r="F1105" i="11"/>
  <c r="F1104" i="11"/>
  <c r="F1103" i="11"/>
  <c r="F1102" i="11"/>
  <c r="F1101" i="11"/>
  <c r="F1100" i="11"/>
  <c r="F1099" i="11"/>
  <c r="F1098" i="11"/>
  <c r="F1097" i="11"/>
  <c r="F1096" i="11"/>
  <c r="F1095" i="11"/>
  <c r="F1094" i="11"/>
  <c r="F1093" i="11"/>
  <c r="F1092" i="11"/>
  <c r="F1091" i="11"/>
  <c r="F1090" i="11"/>
  <c r="F1089" i="11"/>
  <c r="F1088" i="11"/>
  <c r="F1087" i="11"/>
  <c r="F1086" i="11"/>
  <c r="F1085" i="11"/>
  <c r="F1084" i="11"/>
  <c r="F1083" i="11"/>
  <c r="F1082" i="11"/>
  <c r="F1081" i="11"/>
  <c r="F1080" i="11"/>
  <c r="F1079" i="11"/>
  <c r="F1078" i="11"/>
  <c r="F1077" i="11"/>
  <c r="F1076" i="11"/>
  <c r="F1075" i="11"/>
  <c r="F1074" i="11"/>
  <c r="F1073" i="11"/>
  <c r="F1072" i="11"/>
  <c r="F1071" i="11"/>
  <c r="F1070" i="11"/>
  <c r="F1069" i="11"/>
  <c r="F1068" i="11"/>
  <c r="F1067" i="11"/>
  <c r="F1066" i="11"/>
  <c r="F1065" i="11"/>
  <c r="F1064" i="11"/>
  <c r="F1063" i="11"/>
  <c r="F1062" i="11"/>
  <c r="F1061" i="11"/>
  <c r="F1060" i="11"/>
  <c r="F1059" i="11"/>
  <c r="F1058" i="11"/>
  <c r="F1057" i="11"/>
  <c r="F1056" i="11"/>
  <c r="F1055" i="11"/>
  <c r="F1054" i="11"/>
  <c r="F1053" i="11"/>
  <c r="F1052" i="11"/>
  <c r="F1051" i="11"/>
  <c r="F1050" i="11"/>
  <c r="F1049" i="11"/>
  <c r="F1048" i="11"/>
  <c r="F1047" i="11"/>
  <c r="F1046" i="11"/>
  <c r="F1045" i="11"/>
  <c r="F1044" i="11"/>
  <c r="F1043" i="11"/>
  <c r="F1042" i="11"/>
  <c r="F1041" i="11"/>
  <c r="F1040" i="11"/>
  <c r="F1039" i="11"/>
  <c r="F1038" i="11"/>
  <c r="F1037" i="11"/>
  <c r="F1036" i="11"/>
  <c r="F1035" i="11"/>
  <c r="F1034" i="11"/>
  <c r="F1033" i="11"/>
  <c r="F1032" i="11"/>
  <c r="F1031" i="11"/>
  <c r="F1030" i="11"/>
  <c r="F1029" i="11"/>
  <c r="F1028" i="11"/>
  <c r="F1027" i="11"/>
  <c r="F1026" i="11"/>
  <c r="F1025" i="11"/>
  <c r="F1024" i="11"/>
  <c r="F1023" i="11"/>
  <c r="F1022" i="11"/>
  <c r="F1021" i="11"/>
  <c r="F1020" i="11"/>
  <c r="F1019" i="11"/>
  <c r="F1018" i="11"/>
  <c r="F1017" i="11"/>
  <c r="F1016" i="11"/>
  <c r="F1015" i="11"/>
  <c r="F1014" i="11"/>
  <c r="F1013" i="11"/>
  <c r="F1012" i="11"/>
  <c r="F1011" i="11"/>
  <c r="F1010" i="11"/>
  <c r="F1009" i="11"/>
  <c r="F1008" i="11"/>
  <c r="F1007" i="11"/>
  <c r="F1006" i="11"/>
  <c r="F1005" i="11"/>
  <c r="F1004" i="11"/>
  <c r="F1003" i="11"/>
  <c r="F1002" i="11"/>
  <c r="F1001" i="11"/>
  <c r="F1000" i="11"/>
  <c r="F999" i="11"/>
  <c r="F998" i="11"/>
  <c r="F997" i="11"/>
  <c r="F996" i="11"/>
  <c r="F995" i="11"/>
  <c r="F994" i="11"/>
  <c r="F993" i="11"/>
  <c r="F992" i="11"/>
  <c r="F991" i="11"/>
  <c r="F990" i="11"/>
  <c r="F989" i="11"/>
  <c r="F988" i="11"/>
  <c r="F987" i="11"/>
  <c r="F986" i="11"/>
  <c r="F985" i="11"/>
  <c r="F984" i="11"/>
  <c r="F983" i="11"/>
  <c r="F982" i="11"/>
  <c r="F981" i="11"/>
  <c r="F980" i="11"/>
  <c r="F979" i="11"/>
  <c r="F978" i="11"/>
  <c r="F977" i="11"/>
  <c r="F976" i="11"/>
  <c r="F975" i="11"/>
  <c r="F974" i="11"/>
  <c r="F973" i="11"/>
  <c r="F972" i="11"/>
  <c r="F971" i="11"/>
  <c r="F970" i="11"/>
  <c r="F969" i="11"/>
  <c r="F968" i="11"/>
  <c r="F967" i="11"/>
  <c r="F966" i="11"/>
  <c r="F965" i="11"/>
  <c r="F964" i="11"/>
  <c r="F963" i="11"/>
  <c r="F962" i="11"/>
  <c r="F961" i="11"/>
  <c r="F960" i="11"/>
  <c r="F959" i="11"/>
  <c r="F958" i="11"/>
  <c r="F957" i="11"/>
  <c r="F956" i="11"/>
  <c r="F955" i="11"/>
  <c r="F954" i="11"/>
  <c r="F953" i="11"/>
  <c r="F952" i="11"/>
  <c r="F951" i="11"/>
  <c r="F950" i="11"/>
  <c r="F949" i="11"/>
  <c r="F948" i="11"/>
  <c r="F947" i="11"/>
  <c r="F946" i="11"/>
  <c r="F945" i="11"/>
  <c r="F944" i="11"/>
  <c r="F943" i="11"/>
  <c r="F942" i="11"/>
  <c r="F941" i="11"/>
  <c r="F940" i="11"/>
  <c r="F939" i="11"/>
  <c r="F938" i="11"/>
  <c r="F937" i="11"/>
  <c r="F936" i="11"/>
  <c r="F935" i="11"/>
  <c r="F934" i="11"/>
  <c r="F933" i="11"/>
  <c r="F932" i="11"/>
  <c r="F931" i="11"/>
  <c r="F930" i="11"/>
  <c r="F929" i="11"/>
  <c r="F928" i="11"/>
  <c r="F927" i="11"/>
  <c r="F926" i="11"/>
  <c r="F925" i="11"/>
  <c r="F924" i="11"/>
  <c r="F923" i="11"/>
  <c r="F922" i="11"/>
  <c r="F921" i="11"/>
  <c r="F920" i="11"/>
  <c r="F919" i="11"/>
  <c r="F918" i="11"/>
  <c r="F917" i="11"/>
  <c r="F916" i="11"/>
  <c r="F915" i="11"/>
  <c r="F914" i="11"/>
  <c r="F913" i="11"/>
  <c r="F912" i="11"/>
  <c r="F911" i="11"/>
  <c r="F910" i="11"/>
  <c r="F909" i="11"/>
  <c r="F908" i="11"/>
  <c r="F907" i="11"/>
  <c r="F906" i="11"/>
  <c r="F905" i="11"/>
  <c r="F904" i="11"/>
  <c r="F903" i="11"/>
  <c r="F902" i="11"/>
  <c r="F901" i="11"/>
  <c r="F900" i="11"/>
  <c r="F899" i="11"/>
  <c r="F898" i="11"/>
  <c r="F897" i="11"/>
  <c r="F896" i="11"/>
  <c r="F895" i="11"/>
  <c r="F894" i="11"/>
  <c r="F893" i="11"/>
  <c r="F892" i="11"/>
  <c r="F891" i="11"/>
  <c r="F890" i="11"/>
  <c r="F889" i="11"/>
  <c r="F888" i="11"/>
  <c r="F887" i="11"/>
  <c r="F886" i="11"/>
  <c r="F885" i="11"/>
  <c r="F884" i="11"/>
  <c r="F883" i="11"/>
  <c r="F882" i="11"/>
  <c r="F881" i="11"/>
  <c r="F880" i="11"/>
  <c r="F879" i="11"/>
  <c r="F878" i="11"/>
  <c r="F877" i="11"/>
  <c r="F876" i="11"/>
  <c r="F875" i="11"/>
  <c r="F874" i="11"/>
  <c r="F873" i="11"/>
  <c r="F872" i="11"/>
  <c r="F871" i="11"/>
  <c r="F870" i="11"/>
  <c r="F869" i="11"/>
  <c r="F868" i="11"/>
  <c r="F867" i="11"/>
  <c r="F866" i="11"/>
  <c r="F865" i="11"/>
  <c r="F864" i="11"/>
  <c r="F863" i="11"/>
  <c r="F862" i="11"/>
  <c r="F861" i="11"/>
  <c r="F860" i="11"/>
  <c r="F859" i="11"/>
  <c r="F858" i="11"/>
  <c r="F857" i="11"/>
  <c r="F856" i="11"/>
  <c r="F855" i="11"/>
  <c r="F854" i="11"/>
  <c r="F853" i="11"/>
  <c r="F852" i="11"/>
  <c r="F851" i="11"/>
  <c r="F850" i="11"/>
  <c r="F849" i="11"/>
  <c r="F848" i="11"/>
  <c r="F847" i="11"/>
  <c r="F846" i="11"/>
  <c r="F845" i="11"/>
  <c r="F844" i="11"/>
  <c r="F843" i="11"/>
  <c r="F842" i="11"/>
  <c r="F841" i="11"/>
  <c r="F840" i="11"/>
  <c r="F839" i="11"/>
  <c r="F838" i="11"/>
  <c r="F837" i="11"/>
  <c r="F836" i="11"/>
  <c r="F835" i="11"/>
  <c r="F834" i="11"/>
  <c r="F833" i="11"/>
  <c r="F832" i="11"/>
  <c r="F831" i="11"/>
  <c r="F830" i="11"/>
  <c r="F829" i="11"/>
  <c r="F828" i="11"/>
  <c r="F827" i="11"/>
  <c r="F826" i="11"/>
  <c r="F825" i="11"/>
  <c r="F824" i="11"/>
  <c r="F823" i="11"/>
  <c r="F822" i="11"/>
  <c r="F821" i="11"/>
  <c r="F820" i="11"/>
  <c r="F819" i="11"/>
  <c r="F818" i="11"/>
  <c r="F817" i="11"/>
  <c r="F816" i="11"/>
  <c r="F815" i="11"/>
  <c r="F814" i="11"/>
  <c r="F813" i="11"/>
  <c r="F812" i="11"/>
  <c r="F811" i="11"/>
  <c r="F810" i="11"/>
  <c r="F809" i="11"/>
  <c r="F808" i="11"/>
  <c r="F807" i="11"/>
  <c r="F806" i="11"/>
  <c r="F805" i="11"/>
  <c r="F804" i="11"/>
  <c r="F803" i="11"/>
  <c r="F802" i="11"/>
  <c r="F801" i="11"/>
  <c r="F800" i="11"/>
  <c r="F799" i="11"/>
  <c r="F798" i="11"/>
  <c r="F797" i="11"/>
  <c r="F796" i="11"/>
  <c r="F795" i="11"/>
  <c r="F794" i="11"/>
  <c r="F793" i="11"/>
  <c r="F792" i="11"/>
  <c r="F791" i="11"/>
  <c r="F790" i="11"/>
  <c r="F789" i="11"/>
  <c r="F788" i="11"/>
  <c r="F787" i="11"/>
  <c r="F786" i="11"/>
  <c r="F785" i="11"/>
  <c r="F784" i="11"/>
  <c r="F783" i="11"/>
  <c r="F782" i="11"/>
  <c r="F781" i="11"/>
  <c r="F780" i="11"/>
  <c r="F779" i="11"/>
  <c r="F778" i="11"/>
  <c r="F777" i="11"/>
  <c r="F776" i="11"/>
  <c r="F775" i="11"/>
  <c r="F774" i="11"/>
  <c r="F773" i="11"/>
  <c r="F772" i="11"/>
  <c r="F771" i="11"/>
  <c r="F770" i="11"/>
  <c r="F769" i="11"/>
  <c r="F768" i="11"/>
  <c r="F767" i="11"/>
  <c r="F766" i="11"/>
  <c r="F765" i="11"/>
  <c r="F764" i="11"/>
  <c r="F763" i="11"/>
  <c r="F762" i="11"/>
  <c r="F761" i="11"/>
  <c r="F760" i="11"/>
  <c r="F759" i="11"/>
  <c r="F758" i="11"/>
  <c r="F757" i="11"/>
  <c r="F756" i="11"/>
  <c r="F755" i="11"/>
  <c r="F754" i="11"/>
  <c r="F753" i="11"/>
  <c r="F752" i="11"/>
  <c r="F751" i="11"/>
  <c r="F750" i="11"/>
  <c r="F749" i="11"/>
  <c r="F748" i="11"/>
  <c r="F747" i="11"/>
  <c r="F746" i="11"/>
  <c r="F745" i="11"/>
  <c r="F744" i="11"/>
  <c r="F743" i="11"/>
  <c r="F742" i="11"/>
  <c r="F741" i="11"/>
  <c r="F740" i="11"/>
  <c r="F739" i="11"/>
  <c r="F738" i="11"/>
  <c r="F737" i="11"/>
  <c r="F736" i="11"/>
  <c r="F735" i="11"/>
  <c r="F734" i="11"/>
  <c r="F733" i="11"/>
  <c r="F732" i="11"/>
  <c r="F731" i="11"/>
  <c r="F730" i="11"/>
  <c r="F729" i="11"/>
  <c r="F728" i="11"/>
  <c r="F727" i="11"/>
  <c r="F726" i="11"/>
  <c r="F725" i="11"/>
  <c r="F724" i="11"/>
  <c r="F723" i="11"/>
  <c r="F722" i="11"/>
  <c r="F721" i="11"/>
  <c r="F720" i="11"/>
  <c r="F719" i="11"/>
  <c r="F718" i="11"/>
  <c r="F717" i="11"/>
  <c r="F716" i="11"/>
  <c r="F715" i="11"/>
  <c r="F714" i="11"/>
  <c r="F713" i="11"/>
  <c r="F712" i="11"/>
  <c r="F711" i="11"/>
  <c r="F710" i="11"/>
  <c r="F709" i="11"/>
  <c r="F708" i="11"/>
  <c r="F707" i="11"/>
  <c r="F706" i="11"/>
  <c r="F705" i="11"/>
  <c r="F704" i="11"/>
  <c r="F703" i="11"/>
  <c r="F702" i="11"/>
  <c r="F701" i="11"/>
  <c r="F700" i="11"/>
  <c r="F699" i="11"/>
  <c r="F698" i="11"/>
  <c r="F697" i="11"/>
  <c r="F696" i="11"/>
  <c r="F695" i="11"/>
  <c r="F694" i="11"/>
  <c r="F693" i="11"/>
  <c r="F692" i="11"/>
  <c r="F691" i="11"/>
  <c r="F690" i="11"/>
  <c r="F689" i="11"/>
  <c r="F688" i="11"/>
  <c r="F687" i="11"/>
  <c r="F686" i="11"/>
  <c r="F685" i="11"/>
  <c r="F684" i="11"/>
  <c r="F683" i="11"/>
  <c r="F682" i="11"/>
  <c r="F681" i="11"/>
  <c r="F680" i="11"/>
  <c r="F679" i="11"/>
  <c r="F678" i="11"/>
  <c r="F677" i="11"/>
  <c r="F676" i="11"/>
  <c r="F675" i="11"/>
  <c r="F674" i="11"/>
  <c r="F673" i="11"/>
  <c r="F672" i="11"/>
  <c r="F671" i="11"/>
  <c r="F670" i="11"/>
  <c r="F669" i="11"/>
  <c r="F668" i="11"/>
  <c r="F667" i="11"/>
  <c r="F666" i="11"/>
  <c r="F665" i="11"/>
  <c r="F664" i="11"/>
  <c r="F663" i="11"/>
  <c r="F662" i="11"/>
  <c r="F661" i="11"/>
  <c r="F660" i="11"/>
  <c r="F659" i="11"/>
  <c r="F658" i="11"/>
  <c r="F657" i="11"/>
  <c r="F656" i="11"/>
  <c r="F655" i="11"/>
  <c r="F654" i="11"/>
  <c r="F653" i="11"/>
  <c r="F652" i="11"/>
  <c r="F651" i="11"/>
  <c r="F650" i="11"/>
  <c r="F649" i="11"/>
  <c r="F648" i="11"/>
  <c r="F647" i="11"/>
  <c r="F646" i="11"/>
  <c r="F645" i="11"/>
  <c r="F644" i="11"/>
  <c r="F643" i="11"/>
  <c r="F642" i="11"/>
  <c r="F641" i="11"/>
  <c r="F640" i="11"/>
  <c r="F639" i="11"/>
  <c r="F638" i="11"/>
  <c r="F637" i="11"/>
  <c r="F636" i="11"/>
  <c r="F635" i="11"/>
  <c r="F634" i="11"/>
  <c r="F633" i="11"/>
  <c r="F632" i="11"/>
  <c r="F631" i="11"/>
  <c r="F630" i="11"/>
  <c r="F629" i="11"/>
  <c r="F628" i="11"/>
  <c r="F627" i="11"/>
  <c r="F626" i="11"/>
  <c r="F625" i="11"/>
  <c r="F624" i="11"/>
  <c r="F623" i="11"/>
  <c r="F622" i="11"/>
  <c r="F621" i="11"/>
  <c r="F620" i="11"/>
  <c r="F619" i="11"/>
  <c r="F618" i="11"/>
  <c r="F617" i="11"/>
  <c r="F616" i="11"/>
  <c r="F615" i="11"/>
  <c r="F614" i="11"/>
  <c r="F613" i="11"/>
  <c r="F612" i="11"/>
  <c r="F611" i="11"/>
  <c r="F610" i="11"/>
  <c r="F609" i="11"/>
  <c r="F608" i="11"/>
  <c r="F607" i="11"/>
  <c r="F606" i="11"/>
  <c r="F605" i="11"/>
  <c r="F604" i="11"/>
  <c r="F603" i="11"/>
  <c r="F602" i="11"/>
  <c r="F601" i="11"/>
  <c r="F600" i="11"/>
  <c r="F599" i="11"/>
  <c r="F598" i="11"/>
  <c r="F597" i="11"/>
  <c r="F596" i="11"/>
  <c r="F595" i="11"/>
  <c r="F594" i="11"/>
  <c r="F593" i="11"/>
  <c r="F592" i="11"/>
  <c r="F591" i="11"/>
  <c r="F590" i="11"/>
  <c r="F589" i="11"/>
  <c r="F588" i="11"/>
  <c r="F587" i="11"/>
  <c r="F586" i="11"/>
  <c r="F585" i="11"/>
  <c r="F584" i="11"/>
  <c r="F583" i="11"/>
  <c r="F582" i="11"/>
  <c r="F581" i="11"/>
  <c r="F580" i="11"/>
  <c r="F579" i="11"/>
  <c r="F578" i="11"/>
  <c r="F577" i="11"/>
  <c r="F576" i="11"/>
  <c r="F575" i="11"/>
  <c r="F574" i="11"/>
  <c r="F573" i="11"/>
  <c r="F572" i="11"/>
  <c r="F571" i="11"/>
  <c r="F570" i="11"/>
  <c r="F569" i="11"/>
  <c r="F568" i="11"/>
  <c r="F567" i="11"/>
  <c r="F566" i="11"/>
  <c r="F565" i="11"/>
  <c r="F564" i="11"/>
  <c r="F563" i="11"/>
  <c r="F562" i="11"/>
  <c r="F561" i="11"/>
  <c r="F560" i="11"/>
  <c r="F559" i="11"/>
  <c r="F558" i="11"/>
  <c r="F557" i="11"/>
  <c r="F556" i="11"/>
  <c r="F555" i="11"/>
  <c r="F554" i="11"/>
  <c r="F553" i="11"/>
  <c r="F552" i="11"/>
  <c r="F551" i="11"/>
  <c r="F550" i="11"/>
  <c r="F549" i="11"/>
  <c r="F548" i="11"/>
  <c r="F547" i="11"/>
  <c r="F546" i="11"/>
  <c r="F545" i="11"/>
  <c r="F544" i="11"/>
  <c r="F543" i="11"/>
  <c r="F542" i="11"/>
  <c r="F541" i="11"/>
  <c r="F540" i="11"/>
  <c r="F539" i="11"/>
  <c r="F538" i="11"/>
  <c r="F537" i="11"/>
  <c r="F536" i="11"/>
  <c r="F535" i="11"/>
  <c r="F534" i="11"/>
  <c r="F533" i="11"/>
  <c r="F532" i="11"/>
  <c r="F531" i="11"/>
  <c r="F530" i="11"/>
  <c r="F529" i="11"/>
  <c r="F528" i="11"/>
  <c r="F527" i="11"/>
  <c r="F526" i="11"/>
  <c r="F525" i="11"/>
  <c r="F524" i="11"/>
  <c r="F523" i="11"/>
  <c r="F522" i="11"/>
  <c r="F521" i="11"/>
  <c r="F520" i="11"/>
  <c r="F519" i="11"/>
  <c r="F518" i="11"/>
  <c r="F517" i="11"/>
  <c r="F516" i="11"/>
  <c r="F515" i="11"/>
  <c r="F514" i="11"/>
  <c r="F513" i="11"/>
  <c r="F512" i="11"/>
  <c r="F511" i="11"/>
  <c r="F510" i="11"/>
  <c r="F509" i="11"/>
  <c r="F508" i="11"/>
  <c r="F507" i="11"/>
  <c r="F506" i="11"/>
  <c r="F505" i="11"/>
  <c r="F504" i="11"/>
  <c r="F503" i="11"/>
  <c r="F502" i="11"/>
  <c r="F501" i="11"/>
  <c r="F500" i="11"/>
  <c r="F499" i="11"/>
  <c r="F498" i="11"/>
  <c r="F497" i="11"/>
  <c r="F496" i="11"/>
  <c r="F495" i="11"/>
  <c r="F494" i="11"/>
  <c r="F493" i="11"/>
  <c r="F492" i="11"/>
  <c r="F491" i="11"/>
  <c r="F490" i="11"/>
  <c r="F489" i="11"/>
  <c r="F488" i="11"/>
  <c r="F487" i="11"/>
  <c r="F486" i="11"/>
  <c r="F485" i="11"/>
  <c r="F484" i="11"/>
  <c r="F483" i="11"/>
  <c r="F482" i="11"/>
  <c r="F481" i="11"/>
  <c r="F480" i="11"/>
  <c r="F479" i="11"/>
  <c r="F478" i="11"/>
  <c r="F477" i="11"/>
  <c r="F476" i="11"/>
  <c r="F475" i="11"/>
  <c r="F474" i="11"/>
  <c r="F473" i="11"/>
  <c r="F472" i="11"/>
  <c r="F471" i="11"/>
  <c r="F470" i="11"/>
  <c r="F469" i="11"/>
  <c r="F468" i="11"/>
  <c r="F467" i="11"/>
  <c r="F466" i="11"/>
  <c r="F465" i="11"/>
  <c r="F464" i="11"/>
  <c r="F463" i="11"/>
  <c r="F462" i="11"/>
  <c r="F461" i="11"/>
  <c r="F460" i="11"/>
  <c r="F459" i="11"/>
  <c r="F458" i="11"/>
  <c r="F457" i="11"/>
  <c r="F456" i="11"/>
  <c r="F455" i="11"/>
  <c r="F454" i="11"/>
  <c r="F453" i="11"/>
  <c r="F452" i="11"/>
  <c r="F451" i="11"/>
  <c r="F450" i="11"/>
  <c r="F449" i="11"/>
  <c r="F448" i="11"/>
  <c r="F447" i="11"/>
  <c r="F446" i="11"/>
  <c r="F445" i="11"/>
  <c r="F444" i="11"/>
  <c r="F443" i="11"/>
  <c r="F442" i="11"/>
  <c r="F441" i="11"/>
  <c r="F440" i="11"/>
  <c r="F439" i="11"/>
  <c r="F438" i="11"/>
  <c r="F437" i="11"/>
  <c r="F436" i="11"/>
  <c r="F435" i="11"/>
  <c r="F434" i="11"/>
  <c r="F433" i="11"/>
  <c r="F432" i="11"/>
  <c r="F431" i="11"/>
  <c r="F430" i="11"/>
  <c r="F429" i="11"/>
  <c r="F428" i="11"/>
  <c r="F427" i="11"/>
  <c r="F426" i="11"/>
  <c r="F425" i="11"/>
  <c r="F424" i="11"/>
  <c r="F423" i="11"/>
  <c r="F422" i="11"/>
  <c r="F421" i="11"/>
  <c r="F420" i="11"/>
  <c r="F419" i="11"/>
  <c r="F418" i="11"/>
  <c r="F417" i="11"/>
  <c r="F416" i="11"/>
  <c r="F415" i="11"/>
  <c r="F414" i="11"/>
  <c r="F413" i="11"/>
  <c r="F412" i="11"/>
  <c r="F411" i="11"/>
  <c r="F410" i="11"/>
  <c r="F409" i="11"/>
  <c r="F408" i="11"/>
  <c r="F407" i="11"/>
  <c r="F406" i="11"/>
  <c r="F405" i="11"/>
  <c r="F404" i="11"/>
  <c r="F403" i="11"/>
  <c r="F402" i="11"/>
  <c r="F401" i="11"/>
  <c r="F400" i="11"/>
  <c r="F399" i="11"/>
  <c r="F398" i="11"/>
  <c r="F397" i="11"/>
  <c r="F396" i="11"/>
  <c r="F395" i="11"/>
  <c r="F394" i="11"/>
  <c r="F393" i="11"/>
  <c r="F392" i="11"/>
  <c r="F391" i="11"/>
  <c r="F390" i="11"/>
  <c r="F389" i="11"/>
  <c r="F388" i="11"/>
  <c r="F387" i="11"/>
  <c r="F386" i="11"/>
  <c r="F385" i="11"/>
  <c r="F384" i="11"/>
  <c r="F383" i="11"/>
  <c r="F382" i="11"/>
  <c r="F381" i="11"/>
  <c r="F380" i="11"/>
  <c r="F379" i="11"/>
  <c r="F378" i="11"/>
  <c r="F377" i="11"/>
  <c r="F376" i="11"/>
  <c r="F375" i="11"/>
  <c r="F374" i="11"/>
  <c r="F373" i="11"/>
  <c r="F372" i="11"/>
  <c r="F371" i="11"/>
  <c r="F370" i="11"/>
  <c r="F369" i="11"/>
  <c r="F368" i="11"/>
  <c r="F367" i="11"/>
  <c r="F366" i="11"/>
  <c r="F365" i="11"/>
  <c r="F364" i="11"/>
  <c r="F363" i="11"/>
  <c r="F362" i="11"/>
  <c r="F361" i="11"/>
  <c r="F360" i="11"/>
  <c r="F359" i="11"/>
  <c r="F358" i="11"/>
  <c r="F357" i="11"/>
  <c r="F356" i="11"/>
  <c r="F355" i="11"/>
  <c r="F354" i="11"/>
  <c r="F353" i="11"/>
  <c r="F352" i="11"/>
  <c r="F351" i="11"/>
  <c r="F350" i="11"/>
  <c r="F349" i="11"/>
  <c r="F348" i="11"/>
  <c r="F347" i="11"/>
  <c r="F346" i="11"/>
  <c r="F345" i="11"/>
  <c r="F344" i="11"/>
  <c r="F343" i="11"/>
  <c r="F342" i="11"/>
  <c r="F341" i="11"/>
  <c r="F340" i="11"/>
  <c r="F339" i="11"/>
  <c r="F338" i="11"/>
  <c r="F337" i="11"/>
  <c r="F336" i="11"/>
  <c r="F335" i="11"/>
  <c r="F334" i="11"/>
  <c r="F333" i="11"/>
  <c r="F332" i="11"/>
  <c r="F331" i="11"/>
  <c r="F330" i="11"/>
  <c r="F329" i="11"/>
  <c r="F328" i="11"/>
  <c r="F327" i="11"/>
  <c r="F326" i="11"/>
  <c r="F325" i="11"/>
  <c r="F324" i="11"/>
  <c r="F323" i="11"/>
  <c r="F322" i="11"/>
  <c r="F321" i="11"/>
  <c r="F320" i="11"/>
  <c r="F319" i="11"/>
  <c r="F318" i="11"/>
  <c r="F317" i="11"/>
  <c r="F316" i="11"/>
  <c r="F315" i="11"/>
  <c r="F314" i="11"/>
  <c r="F313" i="11"/>
  <c r="F312" i="11"/>
  <c r="F311" i="11"/>
  <c r="F310" i="11"/>
  <c r="F309" i="11"/>
  <c r="F308" i="11"/>
  <c r="F307" i="11"/>
  <c r="F306" i="11"/>
  <c r="F305" i="11"/>
  <c r="F304" i="11"/>
  <c r="F303" i="11"/>
  <c r="F302" i="11"/>
  <c r="F301" i="11"/>
  <c r="F300" i="11"/>
  <c r="F299" i="11"/>
  <c r="F298" i="11"/>
  <c r="F297" i="11"/>
  <c r="F296" i="11"/>
  <c r="F295" i="11"/>
  <c r="F294" i="11"/>
  <c r="F293" i="11"/>
  <c r="F292" i="11"/>
  <c r="F291" i="11"/>
  <c r="F290" i="11"/>
  <c r="F289" i="11"/>
  <c r="F288" i="11"/>
  <c r="F287" i="11"/>
  <c r="F286" i="11"/>
  <c r="F285" i="11"/>
  <c r="F284" i="11"/>
  <c r="F283" i="11"/>
  <c r="F282" i="11"/>
  <c r="F281" i="11"/>
  <c r="F280" i="11"/>
  <c r="F279" i="11"/>
  <c r="F278" i="11"/>
  <c r="F277" i="11"/>
  <c r="F276" i="11"/>
  <c r="F275" i="11"/>
  <c r="F274" i="11"/>
  <c r="F273" i="11"/>
  <c r="F272" i="11"/>
  <c r="F271" i="11"/>
  <c r="F270" i="11"/>
  <c r="F269" i="11"/>
  <c r="F268" i="11"/>
  <c r="F267" i="11"/>
  <c r="F266" i="11"/>
  <c r="F265" i="11"/>
  <c r="F264" i="11"/>
  <c r="F263" i="11"/>
  <c r="F262" i="11"/>
  <c r="F261" i="11"/>
  <c r="F260" i="11"/>
  <c r="F259" i="11"/>
  <c r="F258" i="11"/>
  <c r="F257" i="11"/>
  <c r="F256" i="11"/>
  <c r="F255" i="11"/>
  <c r="F254" i="11"/>
  <c r="F253" i="11"/>
  <c r="F252" i="11"/>
  <c r="F251" i="11"/>
  <c r="F250" i="11"/>
  <c r="F249" i="11"/>
  <c r="F248" i="11"/>
  <c r="F247" i="11"/>
  <c r="F246" i="11"/>
  <c r="F245" i="11"/>
  <c r="F244" i="11"/>
  <c r="F243" i="11"/>
  <c r="F242" i="11"/>
  <c r="F241" i="11"/>
  <c r="F240" i="11"/>
  <c r="F239" i="11"/>
  <c r="F238" i="11"/>
  <c r="F237" i="11"/>
  <c r="F236" i="11"/>
  <c r="F235" i="11"/>
  <c r="F234" i="11"/>
  <c r="F233" i="11"/>
  <c r="F232" i="11"/>
  <c r="F231" i="11"/>
  <c r="F230" i="11"/>
  <c r="F229" i="11"/>
  <c r="F228" i="11"/>
  <c r="F227" i="11"/>
  <c r="F226" i="11"/>
  <c r="F225" i="11"/>
  <c r="F224" i="11"/>
  <c r="F223" i="11"/>
  <c r="F222" i="11"/>
  <c r="F221" i="11"/>
  <c r="F220" i="11"/>
  <c r="F219" i="11"/>
  <c r="F218" i="11"/>
  <c r="F217" i="11"/>
  <c r="F216" i="11"/>
  <c r="F215" i="11"/>
  <c r="F214" i="11"/>
  <c r="F213" i="11"/>
  <c r="F212" i="11"/>
  <c r="F211" i="11"/>
  <c r="F210" i="11"/>
  <c r="F209" i="11"/>
  <c r="F208" i="11"/>
  <c r="F207" i="11"/>
  <c r="F206" i="11"/>
  <c r="F205" i="11"/>
  <c r="F204" i="11"/>
  <c r="J5" i="19" l="1"/>
  <c r="J4" i="19"/>
  <c r="P24" i="14" l="1"/>
  <c r="M3" i="11" l="1"/>
  <c r="B10" i="10"/>
  <c r="C2" i="16"/>
  <c r="C3" i="16"/>
  <c r="C4" i="16"/>
  <c r="C5" i="16"/>
  <c r="C6" i="16"/>
  <c r="C7" i="16"/>
  <c r="C8" i="16"/>
  <c r="B9" i="16"/>
  <c r="B10" i="16"/>
  <c r="B11" i="16"/>
  <c r="B12" i="16"/>
  <c r="B13" i="16"/>
  <c r="B14" i="16"/>
  <c r="B15" i="16"/>
  <c r="A2" i="10"/>
  <c r="B5" i="10"/>
  <c r="B8" i="10"/>
  <c r="C15" i="10"/>
  <c r="C16" i="10"/>
  <c r="C17" i="10"/>
  <c r="C18" i="10"/>
  <c r="C20" i="10"/>
  <c r="C21" i="10"/>
  <c r="C22" i="10"/>
  <c r="D22" i="10"/>
  <c r="B24" i="10"/>
  <c r="B25" i="10"/>
  <c r="C34" i="10"/>
  <c r="D34" i="10"/>
  <c r="C35" i="10"/>
  <c r="B38" i="10"/>
  <c r="B39" i="10"/>
  <c r="B40" i="10"/>
  <c r="B41" i="10"/>
  <c r="B42" i="10"/>
  <c r="B43" i="10"/>
  <c r="B44" i="10"/>
  <c r="B45" i="10"/>
  <c r="B46" i="10"/>
  <c r="C54" i="10"/>
  <c r="C55" i="10"/>
  <c r="C56" i="10"/>
  <c r="D56" i="10"/>
  <c r="C57" i="10"/>
  <c r="B59" i="10"/>
  <c r="B60" i="10"/>
  <c r="I1" i="16"/>
  <c r="B2" i="16"/>
  <c r="D2" i="16"/>
  <c r="E2" i="16"/>
  <c r="F2" i="16" a="1"/>
  <c r="F2" i="16"/>
  <c r="I2" i="16"/>
  <c r="B3" i="16"/>
  <c r="D3" i="16"/>
  <c r="E3" i="16"/>
  <c r="F3" i="16" a="1"/>
  <c r="F3" i="16"/>
  <c r="I3" i="16"/>
  <c r="B4" i="16"/>
  <c r="D4" i="16"/>
  <c r="E4" i="16"/>
  <c r="F4" i="16" a="1"/>
  <c r="F4" i="16"/>
  <c r="B5" i="16"/>
  <c r="D5" i="16"/>
  <c r="E5" i="16"/>
  <c r="F5" i="16" a="1"/>
  <c r="F5" i="16"/>
  <c r="I5" i="16"/>
  <c r="B6" i="16"/>
  <c r="D6" i="16"/>
  <c r="E6" i="16"/>
  <c r="F6" i="16" a="1"/>
  <c r="F6" i="16"/>
  <c r="B7" i="16"/>
  <c r="D7" i="16"/>
  <c r="E7" i="16"/>
  <c r="F7" i="16" a="1"/>
  <c r="F7" i="16"/>
  <c r="I7" i="16"/>
  <c r="J7" i="16" a="1"/>
  <c r="J7" i="16"/>
  <c r="B8" i="16"/>
  <c r="D8" i="16"/>
  <c r="E8" i="16"/>
  <c r="F8" i="16" a="1"/>
  <c r="F8" i="16"/>
  <c r="I8" i="16"/>
  <c r="J8" i="16" a="1"/>
  <c r="J8" i="16"/>
  <c r="C9" i="16"/>
  <c r="D9" i="16"/>
  <c r="E9" i="16"/>
  <c r="F9" i="16" a="1"/>
  <c r="F9" i="16"/>
  <c r="C10" i="16"/>
  <c r="D10" i="16"/>
  <c r="E10" i="16"/>
  <c r="F10" i="16" a="1"/>
  <c r="F10" i="16"/>
  <c r="C11" i="16"/>
  <c r="D11" i="16"/>
  <c r="E11" i="16"/>
  <c r="F11" i="16" a="1"/>
  <c r="F11" i="16"/>
  <c r="C12" i="16"/>
  <c r="D12" i="16"/>
  <c r="E12" i="16"/>
  <c r="F12" i="16" a="1"/>
  <c r="F12" i="16"/>
  <c r="C13" i="16"/>
  <c r="D13" i="16"/>
  <c r="E13" i="16"/>
  <c r="F13" i="16" a="1"/>
  <c r="F13" i="16"/>
  <c r="C14" i="16"/>
  <c r="D14" i="16"/>
  <c r="E14" i="16"/>
  <c r="F14" i="16" a="1"/>
  <c r="F14" i="16"/>
  <c r="C15" i="16"/>
  <c r="D15" i="16"/>
  <c r="E15" i="16"/>
  <c r="F15" i="16" a="1"/>
  <c r="F15" i="16"/>
  <c r="B3" i="14"/>
  <c r="B5" i="14"/>
  <c r="B7" i="14"/>
  <c r="E10" i="14"/>
  <c r="E11" i="14"/>
  <c r="E14" i="14"/>
  <c r="F14" i="14"/>
  <c r="G14" i="14"/>
  <c r="H14" i="14"/>
  <c r="I14" i="14"/>
  <c r="J14" i="14"/>
  <c r="K14" i="14"/>
  <c r="L14" i="14"/>
  <c r="D15" i="14"/>
  <c r="E15" i="14" a="1"/>
  <c r="E15" i="14"/>
  <c r="F15" i="14" a="1"/>
  <c r="F15" i="14"/>
  <c r="G15" i="14" a="1"/>
  <c r="G15" i="14"/>
  <c r="H15" i="14" a="1"/>
  <c r="H15" i="14"/>
  <c r="I15" i="14" a="1"/>
  <c r="I15" i="14"/>
  <c r="J15" i="14" a="1"/>
  <c r="J15" i="14"/>
  <c r="K15" i="14" a="1"/>
  <c r="K15" i="14"/>
  <c r="L15" i="14" a="1"/>
  <c r="L15" i="14"/>
  <c r="D16" i="14"/>
  <c r="E16" i="14" a="1"/>
  <c r="E16" i="14"/>
  <c r="F16" i="14" a="1"/>
  <c r="F16" i="14"/>
  <c r="G16" i="14" a="1"/>
  <c r="G16" i="14"/>
  <c r="H16" i="14" a="1"/>
  <c r="H16" i="14"/>
  <c r="I16" i="14" a="1"/>
  <c r="I16" i="14"/>
  <c r="J16" i="14" a="1"/>
  <c r="J16" i="14"/>
  <c r="K16" i="14" a="1"/>
  <c r="K16" i="14"/>
  <c r="L16" i="14" a="1"/>
  <c r="L16" i="14"/>
  <c r="D17" i="14"/>
  <c r="E17" i="14" a="1"/>
  <c r="E17" i="14"/>
  <c r="F17" i="14" a="1"/>
  <c r="F17" i="14"/>
  <c r="G17" i="14" a="1"/>
  <c r="G17" i="14"/>
  <c r="H17" i="14" a="1"/>
  <c r="H17" i="14"/>
  <c r="I17" i="14" a="1"/>
  <c r="I17" i="14"/>
  <c r="J17" i="14" a="1"/>
  <c r="J17" i="14"/>
  <c r="K17" i="14" a="1"/>
  <c r="K17" i="14"/>
  <c r="L17" i="14" a="1"/>
  <c r="L17" i="14"/>
  <c r="D18" i="14"/>
  <c r="E18" i="14" a="1"/>
  <c r="E18" i="14"/>
  <c r="F18" i="14" a="1"/>
  <c r="F18" i="14"/>
  <c r="G18" i="14" a="1"/>
  <c r="G18" i="14"/>
  <c r="H18" i="14" a="1"/>
  <c r="H18" i="14"/>
  <c r="I18" i="14" a="1"/>
  <c r="I18" i="14"/>
  <c r="J18" i="14" a="1"/>
  <c r="J18" i="14"/>
  <c r="K18" i="14" a="1"/>
  <c r="K18" i="14"/>
  <c r="L18" i="14" a="1"/>
  <c r="L18" i="14"/>
  <c r="D19" i="14"/>
  <c r="E19" i="14" a="1"/>
  <c r="E19" i="14"/>
  <c r="F19" i="14" a="1"/>
  <c r="F19" i="14"/>
  <c r="G19" i="14" a="1"/>
  <c r="G19" i="14"/>
  <c r="H19" i="14" a="1"/>
  <c r="H19" i="14"/>
  <c r="I19" i="14" a="1"/>
  <c r="I19" i="14"/>
  <c r="J19" i="14" a="1"/>
  <c r="J19" i="14"/>
  <c r="K19" i="14" a="1"/>
  <c r="K19" i="14"/>
  <c r="L19" i="14" a="1"/>
  <c r="L19" i="14"/>
  <c r="D20" i="14"/>
  <c r="E20" i="14" a="1"/>
  <c r="E20" i="14"/>
  <c r="F20" i="14" a="1"/>
  <c r="F20" i="14"/>
  <c r="G20" i="14" a="1"/>
  <c r="G20" i="14"/>
  <c r="H20" i="14" a="1"/>
  <c r="H20" i="14"/>
  <c r="I20" i="14" a="1"/>
  <c r="I20" i="14"/>
  <c r="J20" i="14" a="1"/>
  <c r="J20" i="14"/>
  <c r="K20" i="14" a="1"/>
  <c r="K20" i="14"/>
  <c r="L20" i="14" a="1"/>
  <c r="L20" i="14"/>
  <c r="D21" i="14"/>
  <c r="E21" i="14" a="1"/>
  <c r="E21" i="14"/>
  <c r="F21" i="14" a="1"/>
  <c r="F21" i="14"/>
  <c r="G21" i="14" a="1"/>
  <c r="G21" i="14"/>
  <c r="H21" i="14" a="1"/>
  <c r="H21" i="14"/>
  <c r="I21" i="14" a="1"/>
  <c r="I21" i="14"/>
  <c r="J21" i="14" a="1"/>
  <c r="J21" i="14"/>
  <c r="K21" i="14" a="1"/>
  <c r="K21" i="14"/>
  <c r="L21" i="14" a="1"/>
  <c r="L21" i="14"/>
  <c r="D22" i="14"/>
  <c r="E22" i="14" a="1"/>
  <c r="E22" i="14"/>
  <c r="F22" i="14" a="1"/>
  <c r="F22" i="14"/>
  <c r="G22" i="14" a="1"/>
  <c r="G22" i="14"/>
  <c r="H22" i="14" a="1"/>
  <c r="H22" i="14"/>
  <c r="I22" i="14" a="1"/>
  <c r="I22" i="14"/>
  <c r="J22" i="14" a="1"/>
  <c r="J22" i="14"/>
  <c r="K22" i="14" a="1"/>
  <c r="K22" i="14"/>
  <c r="L22" i="14" a="1"/>
  <c r="L22" i="14"/>
  <c r="E25" i="14"/>
  <c r="F25" i="14"/>
  <c r="H25" i="14"/>
  <c r="G28" i="14" a="1"/>
  <c r="G28" i="14"/>
  <c r="H28" i="14" a="1"/>
  <c r="H28" i="14"/>
  <c r="I28" i="14" a="1"/>
  <c r="I28" i="14"/>
  <c r="J28" i="14" a="1"/>
  <c r="J28" i="14"/>
  <c r="G29" i="14" a="1"/>
  <c r="G29" i="14"/>
  <c r="H29" i="14" a="1"/>
  <c r="H29" i="14"/>
  <c r="I29" i="14" a="1"/>
  <c r="I29" i="14"/>
  <c r="J29" i="14" a="1"/>
  <c r="J29" i="14"/>
  <c r="G30" i="14" a="1"/>
  <c r="G30" i="14"/>
  <c r="H30" i="14" a="1"/>
  <c r="H30" i="14"/>
  <c r="I30" i="14" a="1"/>
  <c r="I30" i="14"/>
  <c r="J30" i="14" a="1"/>
  <c r="J30" i="14"/>
  <c r="G31" i="14" a="1"/>
  <c r="G31" i="14"/>
  <c r="H31" i="14" a="1"/>
  <c r="H31" i="14"/>
  <c r="I31" i="14" a="1"/>
  <c r="I31" i="14"/>
  <c r="J31" i="14" a="1"/>
  <c r="J31" i="14"/>
  <c r="E36" i="14"/>
  <c r="E37" i="14"/>
  <c r="E38" i="14"/>
  <c r="E39" i="14"/>
  <c r="P42" i="14"/>
  <c r="Q42" i="14"/>
  <c r="S42" i="14"/>
  <c r="Z42" i="14"/>
  <c r="AA42" i="14"/>
  <c r="AB42" i="14"/>
  <c r="AD42" i="14"/>
  <c r="AE42" i="14"/>
  <c r="AF42" i="14"/>
  <c r="AJ42" i="14"/>
  <c r="AK42" i="14"/>
  <c r="AL42" i="14"/>
  <c r="AN42" i="14"/>
  <c r="AO42" i="14"/>
  <c r="AP42" i="14"/>
  <c r="AT42" i="14"/>
  <c r="AU42" i="14"/>
  <c r="AV42" i="14"/>
  <c r="AX42" i="14"/>
  <c r="AY42" i="14"/>
  <c r="AZ42" i="14"/>
  <c r="BD42" i="14"/>
  <c r="BE42" i="14"/>
  <c r="BF42" i="14"/>
  <c r="BH42" i="14"/>
  <c r="BI42" i="14"/>
  <c r="BJ42" i="14"/>
  <c r="Z44" i="14" a="1"/>
  <c r="Z44" i="14"/>
  <c r="AA44" i="14" a="1"/>
  <c r="AA44" i="14"/>
  <c r="AB44" i="14" a="1"/>
  <c r="AB44" i="14"/>
  <c r="AC44" i="14" a="1"/>
  <c r="AC44" i="14"/>
  <c r="AD44" i="14" a="1"/>
  <c r="AD44" i="14"/>
  <c r="AE44" i="14" a="1"/>
  <c r="AE44" i="14"/>
  <c r="AF44" i="14" a="1"/>
  <c r="AF44" i="14"/>
  <c r="AG44" i="14" a="1"/>
  <c r="AG44" i="14"/>
  <c r="AJ44" i="14" a="1"/>
  <c r="AJ44" i="14"/>
  <c r="AK44" i="14" a="1"/>
  <c r="AK44" i="14"/>
  <c r="AL44" i="14" a="1"/>
  <c r="AL44" i="14"/>
  <c r="AM44" i="14" a="1"/>
  <c r="AM44" i="14"/>
  <c r="AN44" i="14" a="1"/>
  <c r="AN44" i="14"/>
  <c r="AO44" i="14" a="1"/>
  <c r="AO44" i="14"/>
  <c r="AP44" i="14" a="1"/>
  <c r="AP44" i="14"/>
  <c r="AQ44" i="14" a="1"/>
  <c r="AQ44" i="14"/>
  <c r="AT44" i="14" a="1"/>
  <c r="AT44" i="14"/>
  <c r="AU44" i="14" a="1"/>
  <c r="AU44" i="14"/>
  <c r="AV44" i="14" a="1"/>
  <c r="AV44" i="14"/>
  <c r="AW44" i="14" a="1"/>
  <c r="AW44" i="14"/>
  <c r="AX44" i="14" a="1"/>
  <c r="AX44" i="14"/>
  <c r="AY44" i="14" a="1"/>
  <c r="AY44" i="14"/>
  <c r="AZ44" i="14" a="1"/>
  <c r="AZ44" i="14"/>
  <c r="BA44" i="14" a="1"/>
  <c r="BA44" i="14"/>
  <c r="BD44" i="14" a="1"/>
  <c r="BD44" i="14"/>
  <c r="BE44" i="14" a="1"/>
  <c r="BE44" i="14"/>
  <c r="BF44" i="14" a="1"/>
  <c r="BF44" i="14"/>
  <c r="BG44" i="14" a="1"/>
  <c r="BG44" i="14"/>
  <c r="BH44" i="14" a="1"/>
  <c r="BH44" i="14"/>
  <c r="BI44" i="14" a="1"/>
  <c r="BI44" i="14"/>
  <c r="BJ44" i="14" a="1"/>
  <c r="BJ44" i="14"/>
  <c r="BK44" i="14" a="1"/>
  <c r="BK44" i="14"/>
  <c r="F45" i="14" a="1"/>
  <c r="F45" i="14"/>
  <c r="G45" i="14" a="1"/>
  <c r="G45" i="14"/>
  <c r="H45" i="14" a="1"/>
  <c r="H45" i="14"/>
  <c r="I45" i="14" a="1"/>
  <c r="I45" i="14"/>
  <c r="J45" i="14" a="1"/>
  <c r="J45" i="14"/>
  <c r="K45" i="14" a="1"/>
  <c r="K45" i="14"/>
  <c r="Z45" i="14" a="1"/>
  <c r="Z45" i="14"/>
  <c r="AA45" i="14" a="1"/>
  <c r="AA45" i="14"/>
  <c r="AB45" i="14" a="1"/>
  <c r="AB45" i="14"/>
  <c r="AC45" i="14" a="1"/>
  <c r="AC45" i="14"/>
  <c r="AD45" i="14" a="1"/>
  <c r="AD45" i="14"/>
  <c r="AE45" i="14" a="1"/>
  <c r="AE45" i="14"/>
  <c r="AF45" i="14" a="1"/>
  <c r="AF45" i="14"/>
  <c r="AG45" i="14" a="1"/>
  <c r="AG45" i="14"/>
  <c r="AJ45" i="14" a="1"/>
  <c r="AJ45" i="14"/>
  <c r="AK45" i="14" a="1"/>
  <c r="AK45" i="14"/>
  <c r="AL45" i="14" a="1"/>
  <c r="AL45" i="14"/>
  <c r="AM45" i="14" a="1"/>
  <c r="AM45" i="14"/>
  <c r="AN45" i="14" a="1"/>
  <c r="AN45" i="14"/>
  <c r="AO45" i="14" a="1"/>
  <c r="AO45" i="14"/>
  <c r="AP45" i="14" a="1"/>
  <c r="AP45" i="14"/>
  <c r="AQ45" i="14" a="1"/>
  <c r="AQ45" i="14"/>
  <c r="AT45" i="14" a="1"/>
  <c r="AT45" i="14"/>
  <c r="AU45" i="14" a="1"/>
  <c r="AU45" i="14"/>
  <c r="AV45" i="14" a="1"/>
  <c r="AV45" i="14"/>
  <c r="AW45" i="14" a="1"/>
  <c r="AW45" i="14"/>
  <c r="AX45" i="14" a="1"/>
  <c r="AX45" i="14"/>
  <c r="AY45" i="14" a="1"/>
  <c r="AY45" i="14"/>
  <c r="AZ45" i="14" a="1"/>
  <c r="AZ45" i="14"/>
  <c r="BA45" i="14" a="1"/>
  <c r="BA45" i="14"/>
  <c r="BD45" i="14" a="1"/>
  <c r="BD45" i="14"/>
  <c r="BE45" i="14" a="1"/>
  <c r="BE45" i="14"/>
  <c r="BF45" i="14" a="1"/>
  <c r="BF45" i="14"/>
  <c r="BG45" i="14" a="1"/>
  <c r="BG45" i="14"/>
  <c r="BH45" i="14" a="1"/>
  <c r="BH45" i="14"/>
  <c r="BI45" i="14" a="1"/>
  <c r="BI45" i="14"/>
  <c r="BJ45" i="14" a="1"/>
  <c r="BJ45" i="14"/>
  <c r="BK45" i="14" a="1"/>
  <c r="BK45" i="14"/>
  <c r="F46" i="14" a="1"/>
  <c r="F46" i="14"/>
  <c r="G46" i="14" a="1"/>
  <c r="G46" i="14"/>
  <c r="H46" i="14" a="1"/>
  <c r="H46" i="14"/>
  <c r="I46" i="14" a="1"/>
  <c r="I46" i="14"/>
  <c r="J46" i="14" a="1"/>
  <c r="J46" i="14"/>
  <c r="K46" i="14" a="1"/>
  <c r="K46" i="14"/>
  <c r="R46" i="14" a="1"/>
  <c r="R46" i="14"/>
  <c r="S46" i="14" a="1"/>
  <c r="S46" i="14"/>
  <c r="T46" i="14" a="1"/>
  <c r="T46" i="14"/>
  <c r="U46" i="14" a="1"/>
  <c r="U46" i="14"/>
  <c r="Z46" i="14" a="1"/>
  <c r="Z46" i="14"/>
  <c r="AA46" i="14" a="1"/>
  <c r="AA46" i="14"/>
  <c r="AB46" i="14" a="1"/>
  <c r="AB46" i="14"/>
  <c r="AC46" i="14" a="1"/>
  <c r="AC46" i="14"/>
  <c r="AD46" i="14" a="1"/>
  <c r="AD46" i="14"/>
  <c r="AE46" i="14" a="1"/>
  <c r="AE46" i="14"/>
  <c r="AF46" i="14" a="1"/>
  <c r="AF46" i="14"/>
  <c r="AG46" i="14" a="1"/>
  <c r="AG46" i="14"/>
  <c r="AJ46" i="14" a="1"/>
  <c r="AJ46" i="14"/>
  <c r="AK46" i="14" a="1"/>
  <c r="AK46" i="14"/>
  <c r="AL46" i="14" a="1"/>
  <c r="AL46" i="14"/>
  <c r="AM46" i="14" a="1"/>
  <c r="AM46" i="14"/>
  <c r="AN46" i="14" a="1"/>
  <c r="AN46" i="14"/>
  <c r="AO46" i="14" a="1"/>
  <c r="AO46" i="14"/>
  <c r="AP46" i="14" a="1"/>
  <c r="AP46" i="14"/>
  <c r="AQ46" i="14" a="1"/>
  <c r="AQ46" i="14"/>
  <c r="AT46" i="14" a="1"/>
  <c r="AT46" i="14"/>
  <c r="AU46" i="14" a="1"/>
  <c r="AU46" i="14"/>
  <c r="AV46" i="14" a="1"/>
  <c r="AV46" i="14"/>
  <c r="AW46" i="14" a="1"/>
  <c r="AW46" i="14"/>
  <c r="AX46" i="14" a="1"/>
  <c r="AX46" i="14"/>
  <c r="AY46" i="14" a="1"/>
  <c r="AY46" i="14"/>
  <c r="AZ46" i="14" a="1"/>
  <c r="AZ46" i="14"/>
  <c r="BA46" i="14" a="1"/>
  <c r="BA46" i="14"/>
  <c r="BD46" i="14" a="1"/>
  <c r="BD46" i="14"/>
  <c r="BE46" i="14" a="1"/>
  <c r="BE46" i="14"/>
  <c r="BF46" i="14" a="1"/>
  <c r="BF46" i="14"/>
  <c r="BG46" i="14" a="1"/>
  <c r="BG46" i="14"/>
  <c r="BH46" i="14" a="1"/>
  <c r="BH46" i="14"/>
  <c r="BI46" i="14" a="1"/>
  <c r="BI46" i="14"/>
  <c r="BJ46" i="14" a="1"/>
  <c r="BJ46" i="14"/>
  <c r="BK46" i="14" a="1"/>
  <c r="BK46" i="14"/>
  <c r="F47" i="14" a="1"/>
  <c r="F47" i="14"/>
  <c r="G47" i="14" a="1"/>
  <c r="G47" i="14"/>
  <c r="H47" i="14" a="1"/>
  <c r="H47" i="14"/>
  <c r="I47" i="14" a="1"/>
  <c r="I47" i="14"/>
  <c r="J47" i="14" a="1"/>
  <c r="J47" i="14"/>
  <c r="K47" i="14" a="1"/>
  <c r="K47" i="14"/>
  <c r="R47" i="14" a="1"/>
  <c r="R47" i="14"/>
  <c r="S47" i="14" a="1"/>
  <c r="S47" i="14"/>
  <c r="T47" i="14" a="1"/>
  <c r="T47" i="14"/>
  <c r="U47" i="14" a="1"/>
  <c r="U47" i="14"/>
  <c r="Z47" i="14" a="1"/>
  <c r="Z47" i="14"/>
  <c r="AA47" i="14" a="1"/>
  <c r="AA47" i="14"/>
  <c r="AB47" i="14" a="1"/>
  <c r="AB47" i="14"/>
  <c r="AC47" i="14" a="1"/>
  <c r="AC47" i="14"/>
  <c r="AD47" i="14" a="1"/>
  <c r="AD47" i="14"/>
  <c r="AE47" i="14" a="1"/>
  <c r="AE47" i="14"/>
  <c r="AF47" i="14" a="1"/>
  <c r="AF47" i="14"/>
  <c r="AG47" i="14" a="1"/>
  <c r="AG47" i="14"/>
  <c r="AJ47" i="14" a="1"/>
  <c r="AJ47" i="14"/>
  <c r="AK47" i="14" a="1"/>
  <c r="AK47" i="14"/>
  <c r="AL47" i="14" a="1"/>
  <c r="AL47" i="14"/>
  <c r="AM47" i="14" a="1"/>
  <c r="AM47" i="14"/>
  <c r="AN47" i="14" a="1"/>
  <c r="AN47" i="14"/>
  <c r="AO47" i="14" a="1"/>
  <c r="AO47" i="14"/>
  <c r="AP47" i="14" a="1"/>
  <c r="AP47" i="14"/>
  <c r="AQ47" i="14" a="1"/>
  <c r="AQ47" i="14"/>
  <c r="AT47" i="14" a="1"/>
  <c r="AT47" i="14"/>
  <c r="AU47" i="14" a="1"/>
  <c r="AU47" i="14"/>
  <c r="AV47" i="14" a="1"/>
  <c r="AV47" i="14"/>
  <c r="AW47" i="14" a="1"/>
  <c r="AW47" i="14"/>
  <c r="AX47" i="14" a="1"/>
  <c r="AX47" i="14"/>
  <c r="AY47" i="14" a="1"/>
  <c r="AY47" i="14"/>
  <c r="AZ47" i="14" a="1"/>
  <c r="AZ47" i="14"/>
  <c r="BA47" i="14" a="1"/>
  <c r="BA47" i="14"/>
  <c r="BD47" i="14" a="1"/>
  <c r="BD47" i="14"/>
  <c r="BE47" i="14" a="1"/>
  <c r="BE47" i="14"/>
  <c r="BF47" i="14" a="1"/>
  <c r="BF47" i="14"/>
  <c r="BG47" i="14" a="1"/>
  <c r="BG47" i="14"/>
  <c r="BH47" i="14" a="1"/>
  <c r="BH47" i="14"/>
  <c r="BI47" i="14" a="1"/>
  <c r="BI47" i="14"/>
  <c r="BJ47" i="14" a="1"/>
  <c r="BJ47" i="14"/>
  <c r="BK47" i="14" a="1"/>
  <c r="BK47" i="14"/>
  <c r="F48" i="14" a="1"/>
  <c r="F48" i="14"/>
  <c r="G48" i="14" a="1"/>
  <c r="G48" i="14"/>
  <c r="H48" i="14" a="1"/>
  <c r="H48" i="14"/>
  <c r="I48" i="14" a="1"/>
  <c r="I48" i="14"/>
  <c r="J48" i="14" a="1"/>
  <c r="J48" i="14"/>
  <c r="K48" i="14" a="1"/>
  <c r="K48" i="14"/>
  <c r="R48" i="14" a="1"/>
  <c r="R48" i="14"/>
  <c r="S48" i="14" a="1"/>
  <c r="S48" i="14"/>
  <c r="T48" i="14" a="1"/>
  <c r="T48" i="14"/>
  <c r="U48" i="14" a="1"/>
  <c r="U48" i="14"/>
  <c r="Z48" i="14" a="1"/>
  <c r="Z48" i="14"/>
  <c r="AA48" i="14" a="1"/>
  <c r="AA48" i="14"/>
  <c r="AB48" i="14" a="1"/>
  <c r="AB48" i="14"/>
  <c r="AC48" i="14" a="1"/>
  <c r="AC48" i="14"/>
  <c r="AD48" i="14" a="1"/>
  <c r="AD48" i="14"/>
  <c r="AE48" i="14" a="1"/>
  <c r="AE48" i="14"/>
  <c r="AF48" i="14" a="1"/>
  <c r="AF48" i="14"/>
  <c r="AG48" i="14" a="1"/>
  <c r="AG48" i="14"/>
  <c r="AJ48" i="14" a="1"/>
  <c r="AJ48" i="14"/>
  <c r="AK48" i="14" a="1"/>
  <c r="AK48" i="14"/>
  <c r="AL48" i="14" a="1"/>
  <c r="AL48" i="14"/>
  <c r="AM48" i="14" a="1"/>
  <c r="AM48" i="14"/>
  <c r="AN48" i="14" a="1"/>
  <c r="AN48" i="14"/>
  <c r="AO48" i="14" a="1"/>
  <c r="AO48" i="14"/>
  <c r="AP48" i="14" a="1"/>
  <c r="AP48" i="14"/>
  <c r="AQ48" i="14" a="1"/>
  <c r="AQ48" i="14"/>
  <c r="AT48" i="14" a="1"/>
  <c r="AT48" i="14"/>
  <c r="AU48" i="14" a="1"/>
  <c r="AU48" i="14"/>
  <c r="AV48" i="14" a="1"/>
  <c r="AV48" i="14"/>
  <c r="AW48" i="14" a="1"/>
  <c r="AW48" i="14"/>
  <c r="AX48" i="14" a="1"/>
  <c r="AX48" i="14"/>
  <c r="AY48" i="14" a="1"/>
  <c r="AY48" i="14"/>
  <c r="AZ48" i="14" a="1"/>
  <c r="AZ48" i="14"/>
  <c r="BA48" i="14" a="1"/>
  <c r="BA48" i="14"/>
  <c r="BD48" i="14" a="1"/>
  <c r="BD48" i="14"/>
  <c r="BE48" i="14" a="1"/>
  <c r="BE48" i="14"/>
  <c r="BF48" i="14" a="1"/>
  <c r="BF48" i="14"/>
  <c r="BG48" i="14" a="1"/>
  <c r="BG48" i="14"/>
  <c r="BH48" i="14" a="1"/>
  <c r="BH48" i="14"/>
  <c r="BI48" i="14" a="1"/>
  <c r="BI48" i="14"/>
  <c r="BJ48" i="14" a="1"/>
  <c r="BJ48" i="14"/>
  <c r="BK48" i="14" a="1"/>
  <c r="BK48" i="14"/>
  <c r="F49" i="14" a="1"/>
  <c r="F49" i="14"/>
  <c r="G49" i="14" a="1"/>
  <c r="G49" i="14"/>
  <c r="H49" i="14" a="1"/>
  <c r="H49" i="14"/>
  <c r="I49" i="14" a="1"/>
  <c r="I49" i="14"/>
  <c r="J49" i="14" a="1"/>
  <c r="J49" i="14"/>
  <c r="K49" i="14" a="1"/>
  <c r="K49" i="14"/>
  <c r="R49" i="14" a="1"/>
  <c r="R49" i="14"/>
  <c r="S49" i="14" a="1"/>
  <c r="S49" i="14"/>
  <c r="T49" i="14" a="1"/>
  <c r="T49" i="14"/>
  <c r="U49" i="14" a="1"/>
  <c r="U49" i="14"/>
  <c r="Z49" i="14" a="1"/>
  <c r="Z49" i="14"/>
  <c r="AA49" i="14" a="1"/>
  <c r="AA49" i="14"/>
  <c r="AB49" i="14" a="1"/>
  <c r="AB49" i="14"/>
  <c r="AC49" i="14" a="1"/>
  <c r="AC49" i="14"/>
  <c r="AD49" i="14" a="1"/>
  <c r="AD49" i="14"/>
  <c r="AE49" i="14" a="1"/>
  <c r="AE49" i="14"/>
  <c r="AF49" i="14" a="1"/>
  <c r="AF49" i="14"/>
  <c r="AG49" i="14" a="1"/>
  <c r="AG49" i="14"/>
  <c r="AJ49" i="14" a="1"/>
  <c r="AJ49" i="14"/>
  <c r="AK49" i="14" a="1"/>
  <c r="AK49" i="14"/>
  <c r="AL49" i="14" a="1"/>
  <c r="AL49" i="14"/>
  <c r="AM49" i="14" a="1"/>
  <c r="AM49" i="14"/>
  <c r="AN49" i="14" a="1"/>
  <c r="AN49" i="14"/>
  <c r="AO49" i="14" a="1"/>
  <c r="AO49" i="14"/>
  <c r="AP49" i="14" a="1"/>
  <c r="AP49" i="14"/>
  <c r="AQ49" i="14" a="1"/>
  <c r="AQ49" i="14"/>
  <c r="AT49" i="14" a="1"/>
  <c r="AT49" i="14"/>
  <c r="AU49" i="14" a="1"/>
  <c r="AU49" i="14"/>
  <c r="AV49" i="14" a="1"/>
  <c r="AV49" i="14"/>
  <c r="AW49" i="14" a="1"/>
  <c r="AW49" i="14"/>
  <c r="AX49" i="14" a="1"/>
  <c r="AX49" i="14"/>
  <c r="AY49" i="14" a="1"/>
  <c r="AY49" i="14"/>
  <c r="AZ49" i="14" a="1"/>
  <c r="AZ49" i="14"/>
  <c r="BA49" i="14" a="1"/>
  <c r="BA49" i="14"/>
  <c r="BD49" i="14" a="1"/>
  <c r="BD49" i="14"/>
  <c r="BE49" i="14" a="1"/>
  <c r="BE49" i="14"/>
  <c r="BF49" i="14" a="1"/>
  <c r="BF49" i="14"/>
  <c r="BG49" i="14" a="1"/>
  <c r="BG49" i="14"/>
  <c r="BH49" i="14" a="1"/>
  <c r="BH49" i="14"/>
  <c r="BI49" i="14" a="1"/>
  <c r="BI49" i="14"/>
  <c r="BJ49" i="14" a="1"/>
  <c r="BJ49" i="14"/>
  <c r="BK49" i="14" a="1"/>
  <c r="BK49" i="14"/>
  <c r="F50" i="14" a="1"/>
  <c r="F50" i="14"/>
  <c r="G50" i="14" a="1"/>
  <c r="G50" i="14"/>
  <c r="H50" i="14" a="1"/>
  <c r="H50" i="14"/>
  <c r="I50" i="14" a="1"/>
  <c r="I50" i="14"/>
  <c r="J50" i="14" a="1"/>
  <c r="J50" i="14"/>
  <c r="K50" i="14" a="1"/>
  <c r="K50" i="14"/>
  <c r="Z50" i="14" a="1"/>
  <c r="Z50" i="14"/>
  <c r="AA50" i="14" a="1"/>
  <c r="AA50" i="14"/>
  <c r="AB50" i="14" a="1"/>
  <c r="AB50" i="14"/>
  <c r="AC50" i="14" a="1"/>
  <c r="AC50" i="14"/>
  <c r="AD50" i="14" a="1"/>
  <c r="AD50" i="14"/>
  <c r="AE50" i="14" a="1"/>
  <c r="AE50" i="14"/>
  <c r="AF50" i="14" a="1"/>
  <c r="AF50" i="14"/>
  <c r="AG50" i="14" a="1"/>
  <c r="AG50" i="14"/>
  <c r="AJ50" i="14" a="1"/>
  <c r="AJ50" i="14"/>
  <c r="AK50" i="14" a="1"/>
  <c r="AK50" i="14"/>
  <c r="AL50" i="14" a="1"/>
  <c r="AL50" i="14"/>
  <c r="AM50" i="14" a="1"/>
  <c r="AM50" i="14"/>
  <c r="AN50" i="14" a="1"/>
  <c r="AN50" i="14"/>
  <c r="AO50" i="14" a="1"/>
  <c r="AO50" i="14"/>
  <c r="AP50" i="14" a="1"/>
  <c r="AP50" i="14"/>
  <c r="AQ50" i="14" a="1"/>
  <c r="AQ50" i="14"/>
  <c r="AT50" i="14" a="1"/>
  <c r="AT50" i="14"/>
  <c r="AU50" i="14" a="1"/>
  <c r="AU50" i="14"/>
  <c r="AV50" i="14" a="1"/>
  <c r="AV50" i="14"/>
  <c r="AW50" i="14" a="1"/>
  <c r="AW50" i="14"/>
  <c r="AX50" i="14" a="1"/>
  <c r="AX50" i="14"/>
  <c r="AY50" i="14" a="1"/>
  <c r="AY50" i="14"/>
  <c r="AZ50" i="14" a="1"/>
  <c r="AZ50" i="14"/>
  <c r="BA50" i="14" a="1"/>
  <c r="BA50" i="14"/>
  <c r="BD50" i="14" a="1"/>
  <c r="BD50" i="14"/>
  <c r="BE50" i="14" a="1"/>
  <c r="BE50" i="14"/>
  <c r="BF50" i="14" a="1"/>
  <c r="BF50" i="14"/>
  <c r="BG50" i="14" a="1"/>
  <c r="BG50" i="14"/>
  <c r="BH50" i="14" a="1"/>
  <c r="BH50" i="14"/>
  <c r="BI50" i="14" a="1"/>
  <c r="BI50" i="14"/>
  <c r="BJ50" i="14" a="1"/>
  <c r="BJ50" i="14"/>
  <c r="BK50" i="14" a="1"/>
  <c r="BK50" i="14"/>
  <c r="Z51" i="14" a="1"/>
  <c r="Z51" i="14"/>
  <c r="AA51" i="14" a="1"/>
  <c r="AA51" i="14"/>
  <c r="AB51" i="14" a="1"/>
  <c r="AB51" i="14"/>
  <c r="AC51" i="14" a="1"/>
  <c r="AC51" i="14"/>
  <c r="AD51" i="14" a="1"/>
  <c r="AD51" i="14"/>
  <c r="AE51" i="14" a="1"/>
  <c r="AE51" i="14"/>
  <c r="AF51" i="14" a="1"/>
  <c r="AF51" i="14"/>
  <c r="AG51" i="14" a="1"/>
  <c r="AG51" i="14"/>
  <c r="AJ51" i="14" a="1"/>
  <c r="AJ51" i="14"/>
  <c r="AK51" i="14" a="1"/>
  <c r="AK51" i="14"/>
  <c r="AL51" i="14" a="1"/>
  <c r="AL51" i="14"/>
  <c r="AM51" i="14" a="1"/>
  <c r="AM51" i="14"/>
  <c r="AN51" i="14" a="1"/>
  <c r="AN51" i="14"/>
  <c r="AO51" i="14" a="1"/>
  <c r="AO51" i="14"/>
  <c r="AP51" i="14" a="1"/>
  <c r="AP51" i="14"/>
  <c r="AQ51" i="14" a="1"/>
  <c r="AQ51" i="14"/>
  <c r="AT51" i="14" a="1"/>
  <c r="AT51" i="14"/>
  <c r="AU51" i="14" a="1"/>
  <c r="AU51" i="14"/>
  <c r="AV51" i="14" a="1"/>
  <c r="AV51" i="14"/>
  <c r="AW51" i="14" a="1"/>
  <c r="AW51" i="14"/>
  <c r="AX51" i="14" a="1"/>
  <c r="AX51" i="14"/>
  <c r="AY51" i="14" a="1"/>
  <c r="AY51" i="14"/>
  <c r="AZ51" i="14" a="1"/>
  <c r="AZ51" i="14"/>
  <c r="BA51" i="14" a="1"/>
  <c r="BA51" i="14"/>
  <c r="BD51" i="14" a="1"/>
  <c r="BD51" i="14"/>
  <c r="BE51" i="14" a="1"/>
  <c r="BE51" i="14"/>
  <c r="BF51" i="14" a="1"/>
  <c r="BF51" i="14"/>
  <c r="BG51" i="14" a="1"/>
  <c r="BG51" i="14"/>
  <c r="BH51" i="14" a="1"/>
  <c r="BH51" i="14"/>
  <c r="BI51" i="14" a="1"/>
  <c r="BI51" i="14"/>
  <c r="BJ51" i="14" a="1"/>
  <c r="BJ51" i="14"/>
  <c r="BK51" i="14" a="1"/>
  <c r="BK51" i="14"/>
  <c r="Z54" i="14"/>
  <c r="AA54" i="14"/>
  <c r="AB54" i="14"/>
  <c r="AC54" i="14"/>
  <c r="AD54" i="14"/>
  <c r="AE54" i="14"/>
  <c r="AF54" i="14"/>
  <c r="AG54" i="14"/>
  <c r="AJ54" i="14"/>
  <c r="AK54" i="14"/>
  <c r="AL54" i="14"/>
  <c r="AM54" i="14"/>
  <c r="AN54" i="14"/>
  <c r="AO54" i="14"/>
  <c r="AP54" i="14"/>
  <c r="AQ54" i="14"/>
  <c r="AT54" i="14"/>
  <c r="AU54" i="14"/>
  <c r="AV54" i="14"/>
  <c r="AW54" i="14"/>
  <c r="AX54" i="14"/>
  <c r="AY54" i="14"/>
  <c r="AZ54" i="14"/>
  <c r="BA54" i="14"/>
  <c r="BD54" i="14"/>
  <c r="BE54" i="14"/>
  <c r="BF54" i="14"/>
  <c r="BG54" i="14"/>
  <c r="BH54" i="14"/>
  <c r="BI54" i="14"/>
  <c r="BJ54" i="14"/>
  <c r="BK54" i="14"/>
  <c r="F55" i="14"/>
  <c r="G55" i="14"/>
  <c r="H55" i="14"/>
  <c r="I55" i="14"/>
  <c r="J55" i="14"/>
  <c r="K55" i="14"/>
  <c r="Z55" i="14"/>
  <c r="AA55" i="14"/>
  <c r="AB55" i="14"/>
  <c r="AC55" i="14"/>
  <c r="AD55" i="14"/>
  <c r="AE55" i="14"/>
  <c r="AF55" i="14"/>
  <c r="AG55" i="14"/>
  <c r="AJ55" i="14"/>
  <c r="AK55" i="14"/>
  <c r="AL55" i="14"/>
  <c r="AM55" i="14"/>
  <c r="AN55" i="14"/>
  <c r="AO55" i="14"/>
  <c r="AP55" i="14"/>
  <c r="AQ55" i="14"/>
  <c r="AT55" i="14"/>
  <c r="AU55" i="14"/>
  <c r="AV55" i="14"/>
  <c r="AW55" i="14"/>
  <c r="AX55" i="14"/>
  <c r="AY55" i="14"/>
  <c r="AZ55" i="14"/>
  <c r="BA55" i="14"/>
  <c r="BD55" i="14"/>
  <c r="BE55" i="14"/>
  <c r="BF55" i="14"/>
  <c r="BG55" i="14"/>
  <c r="BH55" i="14"/>
  <c r="BI55" i="14"/>
  <c r="BJ55" i="14"/>
  <c r="BK55" i="14"/>
  <c r="F56" i="14"/>
  <c r="G56" i="14"/>
  <c r="H56" i="14"/>
  <c r="I56" i="14"/>
  <c r="J56" i="14"/>
  <c r="K56" i="14"/>
  <c r="R56" i="14"/>
  <c r="S56" i="14"/>
  <c r="T56" i="14"/>
  <c r="U56" i="14"/>
  <c r="Z56" i="14"/>
  <c r="AA56" i="14"/>
  <c r="AB56" i="14"/>
  <c r="AC56" i="14"/>
  <c r="AD56" i="14"/>
  <c r="AE56" i="14"/>
  <c r="AF56" i="14"/>
  <c r="AG56" i="14"/>
  <c r="AJ56" i="14"/>
  <c r="AK56" i="14"/>
  <c r="AL56" i="14"/>
  <c r="AM56" i="14"/>
  <c r="AN56" i="14"/>
  <c r="AO56" i="14"/>
  <c r="AP56" i="14"/>
  <c r="AQ56" i="14"/>
  <c r="AT56" i="14"/>
  <c r="AU56" i="14"/>
  <c r="AV56" i="14"/>
  <c r="AW56" i="14"/>
  <c r="AX56" i="14"/>
  <c r="AY56" i="14"/>
  <c r="AZ56" i="14"/>
  <c r="BA56" i="14"/>
  <c r="BD56" i="14"/>
  <c r="BE56" i="14"/>
  <c r="BF56" i="14"/>
  <c r="BG56" i="14"/>
  <c r="BH56" i="14"/>
  <c r="BI56" i="14"/>
  <c r="BJ56" i="14"/>
  <c r="BK56" i="14"/>
  <c r="F57" i="14"/>
  <c r="G57" i="14"/>
  <c r="H57" i="14"/>
  <c r="I57" i="14"/>
  <c r="J57" i="14"/>
  <c r="K57" i="14"/>
  <c r="R57" i="14"/>
  <c r="S57" i="14"/>
  <c r="T57" i="14"/>
  <c r="U57" i="14"/>
  <c r="Z57" i="14"/>
  <c r="AA57" i="14"/>
  <c r="AB57" i="14"/>
  <c r="AC57" i="14"/>
  <c r="AD57" i="14"/>
  <c r="AE57" i="14"/>
  <c r="AF57" i="14"/>
  <c r="AG57" i="14"/>
  <c r="AJ57" i="14"/>
  <c r="AK57" i="14"/>
  <c r="AL57" i="14"/>
  <c r="AM57" i="14"/>
  <c r="AN57" i="14"/>
  <c r="AO57" i="14"/>
  <c r="AP57" i="14"/>
  <c r="AQ57" i="14"/>
  <c r="AT57" i="14"/>
  <c r="AU57" i="14"/>
  <c r="AV57" i="14"/>
  <c r="AW57" i="14"/>
  <c r="AX57" i="14"/>
  <c r="AY57" i="14"/>
  <c r="AZ57" i="14"/>
  <c r="BA57" i="14"/>
  <c r="BD57" i="14"/>
  <c r="BE57" i="14"/>
  <c r="BF57" i="14"/>
  <c r="BG57" i="14"/>
  <c r="BH57" i="14"/>
  <c r="BI57" i="14"/>
  <c r="BJ57" i="14"/>
  <c r="BK57" i="14"/>
  <c r="F58" i="14"/>
  <c r="G58" i="14"/>
  <c r="H58" i="14"/>
  <c r="I58" i="14"/>
  <c r="J58" i="14"/>
  <c r="K58" i="14"/>
  <c r="R58" i="14"/>
  <c r="S58" i="14"/>
  <c r="T58" i="14"/>
  <c r="U58" i="14"/>
  <c r="Z58" i="14"/>
  <c r="AA58" i="14"/>
  <c r="AB58" i="14"/>
  <c r="AC58" i="14"/>
  <c r="AD58" i="14"/>
  <c r="AE58" i="14"/>
  <c r="AF58" i="14"/>
  <c r="AG58" i="14"/>
  <c r="AJ58" i="14"/>
  <c r="AK58" i="14"/>
  <c r="AL58" i="14"/>
  <c r="AM58" i="14"/>
  <c r="AN58" i="14"/>
  <c r="AO58" i="14"/>
  <c r="AP58" i="14"/>
  <c r="AQ58" i="14"/>
  <c r="AT58" i="14"/>
  <c r="AU58" i="14"/>
  <c r="AV58" i="14"/>
  <c r="AW58" i="14"/>
  <c r="AX58" i="14"/>
  <c r="AY58" i="14"/>
  <c r="AZ58" i="14"/>
  <c r="BA58" i="14"/>
  <c r="BD58" i="14"/>
  <c r="BE58" i="14"/>
  <c r="BF58" i="14"/>
  <c r="BG58" i="14"/>
  <c r="BH58" i="14"/>
  <c r="BI58" i="14"/>
  <c r="BJ58" i="14"/>
  <c r="BK58" i="14"/>
  <c r="F59" i="14"/>
  <c r="G59" i="14"/>
  <c r="H59" i="14"/>
  <c r="I59" i="14"/>
  <c r="J59" i="14"/>
  <c r="K59" i="14"/>
  <c r="R59" i="14"/>
  <c r="S59" i="14"/>
  <c r="T59" i="14"/>
  <c r="U59" i="14"/>
  <c r="Z59" i="14"/>
  <c r="AA59" i="14"/>
  <c r="AB59" i="14"/>
  <c r="AC59" i="14"/>
  <c r="AD59" i="14"/>
  <c r="AE59" i="14"/>
  <c r="AF59" i="14"/>
  <c r="AG59" i="14"/>
  <c r="AJ59" i="14"/>
  <c r="AK59" i="14"/>
  <c r="AL59" i="14"/>
  <c r="AM59" i="14"/>
  <c r="AN59" i="14"/>
  <c r="AO59" i="14"/>
  <c r="AP59" i="14"/>
  <c r="AQ59" i="14"/>
  <c r="AT59" i="14"/>
  <c r="AU59" i="14"/>
  <c r="AV59" i="14"/>
  <c r="AW59" i="14"/>
  <c r="AX59" i="14"/>
  <c r="AY59" i="14"/>
  <c r="AZ59" i="14"/>
  <c r="BA59" i="14"/>
  <c r="BD59" i="14"/>
  <c r="BE59" i="14"/>
  <c r="BF59" i="14"/>
  <c r="BG59" i="14"/>
  <c r="BH59" i="14"/>
  <c r="BI59" i="14"/>
  <c r="BJ59" i="14"/>
  <c r="BK59" i="14"/>
  <c r="F60" i="14"/>
  <c r="G60" i="14"/>
  <c r="H60" i="14"/>
  <c r="I60" i="14"/>
  <c r="J60" i="14"/>
  <c r="K60" i="14"/>
  <c r="Z60" i="14"/>
  <c r="AA60" i="14"/>
  <c r="AB60" i="14"/>
  <c r="AC60" i="14"/>
  <c r="AD60" i="14"/>
  <c r="AE60" i="14"/>
  <c r="AF60" i="14"/>
  <c r="AG60" i="14"/>
  <c r="AJ60" i="14"/>
  <c r="AK60" i="14"/>
  <c r="AL60" i="14"/>
  <c r="AM60" i="14"/>
  <c r="AN60" i="14"/>
  <c r="AO60" i="14"/>
  <c r="AP60" i="14"/>
  <c r="AQ60" i="14"/>
  <c r="AT60" i="14"/>
  <c r="AU60" i="14"/>
  <c r="AV60" i="14"/>
  <c r="AW60" i="14"/>
  <c r="AX60" i="14"/>
  <c r="AY60" i="14"/>
  <c r="AZ60" i="14"/>
  <c r="BA60" i="14"/>
  <c r="BD60" i="14"/>
  <c r="BE60" i="14"/>
  <c r="BF60" i="14"/>
  <c r="BG60" i="14"/>
  <c r="BH60" i="14"/>
  <c r="BI60" i="14"/>
  <c r="BJ60" i="14"/>
  <c r="BK60" i="14"/>
  <c r="Z61" i="14"/>
  <c r="AA61" i="14"/>
  <c r="AB61" i="14"/>
  <c r="AC61" i="14"/>
  <c r="AD61" i="14"/>
  <c r="AE61" i="14"/>
  <c r="AF61" i="14"/>
  <c r="AG61" i="14"/>
  <c r="AJ61" i="14"/>
  <c r="AK61" i="14"/>
  <c r="AL61" i="14"/>
  <c r="AM61" i="14"/>
  <c r="AN61" i="14"/>
  <c r="AO61" i="14"/>
  <c r="AP61" i="14"/>
  <c r="AQ61" i="14"/>
  <c r="AT61" i="14"/>
  <c r="AU61" i="14"/>
  <c r="AV61" i="14"/>
  <c r="AW61" i="14"/>
  <c r="AX61" i="14"/>
  <c r="AY61" i="14"/>
  <c r="AZ61" i="14"/>
  <c r="BA61" i="14"/>
  <c r="BD61" i="14"/>
  <c r="BE61" i="14"/>
  <c r="BF61" i="14"/>
  <c r="BG61" i="14"/>
  <c r="BH61" i="14"/>
  <c r="BI61" i="14"/>
  <c r="BJ61" i="14"/>
  <c r="BK61" i="14"/>
  <c r="E62" i="14"/>
  <c r="P62" i="14"/>
  <c r="Z62" i="14"/>
  <c r="AJ62" i="14"/>
  <c r="AT62" i="14"/>
  <c r="BD62" i="14"/>
  <c r="E64" i="14"/>
  <c r="E66" i="14"/>
  <c r="F66" i="14"/>
  <c r="G66" i="14"/>
  <c r="B69" i="14"/>
  <c r="B70" i="14"/>
  <c r="B71" i="14"/>
  <c r="B1" i="5"/>
  <c r="B3" i="5"/>
  <c r="B6" i="5"/>
  <c r="B7" i="5"/>
  <c r="B10" i="5"/>
  <c r="C10" i="5"/>
  <c r="E10" i="5"/>
  <c r="B12" i="5" a="1"/>
  <c r="B12" i="5"/>
  <c r="C12" i="5" a="1"/>
  <c r="C12" i="5"/>
  <c r="D12" i="5" a="1"/>
  <c r="D12" i="5"/>
  <c r="E12" i="5" a="1"/>
  <c r="E12" i="5"/>
  <c r="B13" i="5" a="1"/>
  <c r="B13" i="5"/>
  <c r="C13" i="5" a="1"/>
  <c r="C13" i="5"/>
  <c r="D13" i="5" a="1"/>
  <c r="D13" i="5"/>
  <c r="E13" i="5" a="1"/>
  <c r="E13" i="5"/>
  <c r="B14" i="5" a="1"/>
  <c r="B14" i="5"/>
  <c r="C14" i="5" a="1"/>
  <c r="C14" i="5"/>
  <c r="D14" i="5" a="1"/>
  <c r="D14" i="5"/>
  <c r="E14" i="5" a="1"/>
  <c r="E14" i="5"/>
  <c r="B15" i="5" a="1"/>
  <c r="B15" i="5"/>
  <c r="C15" i="5" a="1"/>
  <c r="C15" i="5"/>
  <c r="D15" i="5" a="1"/>
  <c r="D15" i="5"/>
  <c r="E15" i="5" a="1"/>
  <c r="E15" i="5"/>
  <c r="B17" i="5"/>
  <c r="C17" i="5"/>
  <c r="D17" i="5"/>
  <c r="E17" i="5"/>
  <c r="B18" i="5"/>
  <c r="C18" i="5"/>
  <c r="D18" i="5"/>
  <c r="E18" i="5"/>
  <c r="B19" i="5"/>
  <c r="C19" i="5"/>
  <c r="D19" i="5"/>
  <c r="E19" i="5"/>
  <c r="B20" i="5"/>
  <c r="C20" i="5"/>
  <c r="D20" i="5"/>
  <c r="E20" i="5"/>
  <c r="I23" i="5" a="1"/>
  <c r="I23" i="5"/>
  <c r="J23" i="5" a="1"/>
  <c r="J23" i="5"/>
  <c r="K23" i="5" a="1"/>
  <c r="K23" i="5"/>
  <c r="L23" i="5" a="1"/>
  <c r="L23" i="5"/>
  <c r="M23" i="5" a="1"/>
  <c r="M23" i="5"/>
  <c r="N23" i="5" a="1"/>
  <c r="N23" i="5"/>
  <c r="O23" i="5" a="1"/>
  <c r="O23" i="5"/>
  <c r="P23" i="5" a="1"/>
  <c r="P23" i="5"/>
  <c r="Q23" i="5" a="1"/>
  <c r="Q23" i="5"/>
  <c r="R23" i="5" a="1"/>
  <c r="R23" i="5"/>
  <c r="I24" i="5" a="1"/>
  <c r="I24" i="5"/>
  <c r="J24" i="5" a="1"/>
  <c r="J24" i="5"/>
  <c r="K24" i="5" a="1"/>
  <c r="K24" i="5"/>
  <c r="L24" i="5" a="1"/>
  <c r="L24" i="5"/>
  <c r="M24" i="5" a="1"/>
  <c r="M24" i="5"/>
  <c r="N24" i="5" a="1"/>
  <c r="N24" i="5"/>
  <c r="O24" i="5" a="1"/>
  <c r="O24" i="5"/>
  <c r="P24" i="5" a="1"/>
  <c r="P24" i="5"/>
  <c r="Q24" i="5" a="1"/>
  <c r="Q24" i="5"/>
  <c r="R24" i="5" a="1"/>
  <c r="R24" i="5"/>
  <c r="I25" i="5" a="1"/>
  <c r="I25" i="5"/>
  <c r="J25" i="5" a="1"/>
  <c r="J25" i="5"/>
  <c r="K25" i="5" a="1"/>
  <c r="K25" i="5"/>
  <c r="L25" i="5" a="1"/>
  <c r="L25" i="5"/>
  <c r="M25" i="5" a="1"/>
  <c r="M25" i="5"/>
  <c r="N25" i="5" a="1"/>
  <c r="N25" i="5"/>
  <c r="O25" i="5" a="1"/>
  <c r="O25" i="5"/>
  <c r="P25" i="5" a="1"/>
  <c r="P25" i="5"/>
  <c r="Q25" i="5" a="1"/>
  <c r="Q25" i="5"/>
  <c r="R25" i="5" a="1"/>
  <c r="R25" i="5"/>
  <c r="I26" i="5" a="1"/>
  <c r="I26" i="5"/>
  <c r="J26" i="5" a="1"/>
  <c r="J26" i="5"/>
  <c r="K26" i="5" a="1"/>
  <c r="K26" i="5"/>
  <c r="L26" i="5" a="1"/>
  <c r="L26" i="5"/>
  <c r="M26" i="5" a="1"/>
  <c r="M26" i="5"/>
  <c r="N26" i="5" a="1"/>
  <c r="N26" i="5"/>
  <c r="O26" i="5" a="1"/>
  <c r="O26" i="5"/>
  <c r="P26" i="5" a="1"/>
  <c r="P26" i="5"/>
  <c r="Q26" i="5" a="1"/>
  <c r="Q26" i="5"/>
  <c r="R26" i="5" a="1"/>
  <c r="R26" i="5"/>
  <c r="I27" i="5" a="1"/>
  <c r="I27" i="5"/>
  <c r="J27" i="5" a="1"/>
  <c r="J27" i="5"/>
  <c r="K27" i="5" a="1"/>
  <c r="K27" i="5"/>
  <c r="L27" i="5" a="1"/>
  <c r="L27" i="5"/>
  <c r="M27" i="5" a="1"/>
  <c r="M27" i="5"/>
  <c r="N27" i="5" a="1"/>
  <c r="N27" i="5"/>
  <c r="O27" i="5" a="1"/>
  <c r="O27" i="5"/>
  <c r="P27" i="5" a="1"/>
  <c r="P27" i="5"/>
  <c r="Q27" i="5" a="1"/>
  <c r="Q27" i="5"/>
  <c r="R27" i="5" a="1"/>
  <c r="R27" i="5"/>
  <c r="I28" i="5" a="1"/>
  <c r="I28" i="5"/>
  <c r="J28" i="5" a="1"/>
  <c r="J28" i="5"/>
  <c r="K28" i="5" a="1"/>
  <c r="K28" i="5"/>
  <c r="L28" i="5" a="1"/>
  <c r="L28" i="5"/>
  <c r="M28" i="5" a="1"/>
  <c r="M28" i="5"/>
  <c r="N28" i="5" a="1"/>
  <c r="N28" i="5"/>
  <c r="O28" i="5" a="1"/>
  <c r="O28" i="5"/>
  <c r="P28" i="5" a="1"/>
  <c r="P28" i="5"/>
  <c r="Q28" i="5" a="1"/>
  <c r="Q28" i="5"/>
  <c r="R28" i="5" a="1"/>
  <c r="R28" i="5"/>
  <c r="I29" i="5" a="1"/>
  <c r="I29" i="5"/>
  <c r="J29" i="5" a="1"/>
  <c r="J29" i="5"/>
  <c r="K29" i="5" a="1"/>
  <c r="K29" i="5"/>
  <c r="L29" i="5" a="1"/>
  <c r="L29" i="5"/>
  <c r="M29" i="5" a="1"/>
  <c r="M29" i="5"/>
  <c r="N29" i="5" a="1"/>
  <c r="N29" i="5"/>
  <c r="O29" i="5" a="1"/>
  <c r="O29" i="5"/>
  <c r="P29" i="5" a="1"/>
  <c r="P29" i="5"/>
  <c r="Q29" i="5" a="1"/>
  <c r="Q29" i="5"/>
  <c r="R29" i="5" a="1"/>
  <c r="R29" i="5"/>
  <c r="I30" i="5" a="1"/>
  <c r="I30" i="5"/>
  <c r="J30" i="5" a="1"/>
  <c r="J30" i="5"/>
  <c r="K30" i="5" a="1"/>
  <c r="K30" i="5"/>
  <c r="L30" i="5" a="1"/>
  <c r="L30" i="5"/>
  <c r="M30" i="5" a="1"/>
  <c r="M30" i="5"/>
  <c r="N30" i="5" a="1"/>
  <c r="N30" i="5"/>
  <c r="O30" i="5" a="1"/>
  <c r="O30" i="5"/>
  <c r="P30" i="5" a="1"/>
  <c r="P30" i="5"/>
  <c r="Q30" i="5" a="1"/>
  <c r="Q30" i="5"/>
  <c r="R30" i="5" a="1"/>
  <c r="R30" i="5"/>
  <c r="I31" i="5" a="1"/>
  <c r="I31" i="5"/>
  <c r="J31" i="5" a="1"/>
  <c r="J31" i="5"/>
  <c r="K31" i="5" a="1"/>
  <c r="K31" i="5"/>
  <c r="L31" i="5" a="1"/>
  <c r="L31" i="5"/>
  <c r="M31" i="5" a="1"/>
  <c r="M31" i="5"/>
  <c r="N31" i="5" a="1"/>
  <c r="N31" i="5"/>
  <c r="O31" i="5" a="1"/>
  <c r="O31" i="5"/>
  <c r="P31" i="5" a="1"/>
  <c r="P31" i="5"/>
  <c r="Q31" i="5" a="1"/>
  <c r="Q31" i="5"/>
  <c r="R31" i="5" a="1"/>
  <c r="R31" i="5"/>
  <c r="I32" i="5" a="1"/>
  <c r="I32" i="5"/>
  <c r="J32" i="5" a="1"/>
  <c r="J32" i="5"/>
  <c r="K32" i="5" a="1"/>
  <c r="K32" i="5"/>
  <c r="L32" i="5" a="1"/>
  <c r="L32" i="5"/>
  <c r="M32" i="5" a="1"/>
  <c r="M32" i="5"/>
  <c r="N32" i="5" a="1"/>
  <c r="N32" i="5"/>
  <c r="O32" i="5" a="1"/>
  <c r="O32" i="5"/>
  <c r="P32" i="5" a="1"/>
  <c r="P32" i="5"/>
  <c r="Q32" i="5" a="1"/>
  <c r="Q32" i="5"/>
  <c r="R32" i="5" a="1"/>
  <c r="R32" i="5"/>
  <c r="I33" i="5" a="1"/>
  <c r="I33" i="5"/>
  <c r="J33" i="5" a="1"/>
  <c r="J33" i="5"/>
  <c r="K33" i="5" a="1"/>
  <c r="K33" i="5"/>
  <c r="L33" i="5" a="1"/>
  <c r="L33" i="5"/>
  <c r="M33" i="5" a="1"/>
  <c r="M33" i="5"/>
  <c r="N33" i="5" a="1"/>
  <c r="N33" i="5"/>
  <c r="O33" i="5" a="1"/>
  <c r="O33" i="5"/>
  <c r="P33" i="5" a="1"/>
  <c r="P33" i="5"/>
  <c r="Q33" i="5" a="1"/>
  <c r="Q33" i="5"/>
  <c r="R33" i="5" a="1"/>
  <c r="R33" i="5"/>
  <c r="I34" i="5" a="1"/>
  <c r="I34" i="5"/>
  <c r="J34" i="5" a="1"/>
  <c r="J34" i="5"/>
  <c r="K34" i="5" a="1"/>
  <c r="K34" i="5"/>
  <c r="L34" i="5" a="1"/>
  <c r="L34" i="5"/>
  <c r="M34" i="5" a="1"/>
  <c r="M34" i="5"/>
  <c r="N34" i="5" a="1"/>
  <c r="N34" i="5"/>
  <c r="O34" i="5" a="1"/>
  <c r="O34" i="5"/>
  <c r="P34" i="5" a="1"/>
  <c r="P34" i="5"/>
  <c r="Q34" i="5" a="1"/>
  <c r="Q34" i="5"/>
  <c r="R34" i="5" a="1"/>
  <c r="R34" i="5"/>
  <c r="I35" i="5" a="1"/>
  <c r="I35" i="5"/>
  <c r="J35" i="5" a="1"/>
  <c r="J35" i="5"/>
  <c r="K35" i="5" a="1"/>
  <c r="K35" i="5"/>
  <c r="L35" i="5" a="1"/>
  <c r="L35" i="5"/>
  <c r="M35" i="5" a="1"/>
  <c r="M35" i="5"/>
  <c r="N35" i="5" a="1"/>
  <c r="N35" i="5"/>
  <c r="O35" i="5" a="1"/>
  <c r="O35" i="5"/>
  <c r="P35" i="5" a="1"/>
  <c r="P35" i="5"/>
  <c r="Q35" i="5" a="1"/>
  <c r="Q35" i="5"/>
  <c r="R35" i="5" a="1"/>
  <c r="R35" i="5"/>
  <c r="I36" i="5" a="1"/>
  <c r="I36" i="5"/>
  <c r="J36" i="5" a="1"/>
  <c r="J36" i="5"/>
  <c r="K36" i="5" a="1"/>
  <c r="K36" i="5"/>
  <c r="L36" i="5" a="1"/>
  <c r="L36" i="5"/>
  <c r="M36" i="5" a="1"/>
  <c r="M36" i="5"/>
  <c r="N36" i="5" a="1"/>
  <c r="N36" i="5"/>
  <c r="O36" i="5" a="1"/>
  <c r="O36" i="5"/>
  <c r="P36" i="5" a="1"/>
  <c r="P36" i="5"/>
  <c r="Q36" i="5" a="1"/>
  <c r="Q36" i="5"/>
  <c r="R36" i="5" a="1"/>
  <c r="R36" i="5"/>
  <c r="I37" i="5" a="1"/>
  <c r="I37" i="5"/>
  <c r="J37" i="5" a="1"/>
  <c r="J37" i="5"/>
  <c r="K37" i="5" a="1"/>
  <c r="K37" i="5"/>
  <c r="L37" i="5" a="1"/>
  <c r="L37" i="5"/>
  <c r="M37" i="5" a="1"/>
  <c r="M37" i="5"/>
  <c r="N37" i="5" a="1"/>
  <c r="N37" i="5"/>
  <c r="O37" i="5" a="1"/>
  <c r="O37" i="5"/>
  <c r="P37" i="5" a="1"/>
  <c r="P37" i="5"/>
  <c r="Q37" i="5" a="1"/>
  <c r="Q37" i="5"/>
  <c r="R37" i="5" a="1"/>
  <c r="R37" i="5"/>
  <c r="I38" i="5" a="1"/>
  <c r="I38" i="5"/>
  <c r="J38" i="5" a="1"/>
  <c r="J38" i="5"/>
  <c r="K38" i="5" a="1"/>
  <c r="K38" i="5"/>
  <c r="L38" i="5" a="1"/>
  <c r="L38" i="5"/>
  <c r="M38" i="5" a="1"/>
  <c r="M38" i="5"/>
  <c r="N38" i="5" a="1"/>
  <c r="N38" i="5"/>
  <c r="O38" i="5" a="1"/>
  <c r="O38" i="5"/>
  <c r="P38" i="5" a="1"/>
  <c r="P38" i="5"/>
  <c r="Q38" i="5" a="1"/>
  <c r="Q38" i="5"/>
  <c r="R38" i="5" a="1"/>
  <c r="R38" i="5"/>
  <c r="I39" i="5" a="1"/>
  <c r="I39" i="5"/>
  <c r="J39" i="5" a="1"/>
  <c r="J39" i="5"/>
  <c r="K39" i="5" a="1"/>
  <c r="K39" i="5"/>
  <c r="L39" i="5" a="1"/>
  <c r="L39" i="5"/>
  <c r="M39" i="5" a="1"/>
  <c r="M39" i="5"/>
  <c r="N39" i="5" a="1"/>
  <c r="N39" i="5"/>
  <c r="O39" i="5" a="1"/>
  <c r="O39" i="5"/>
  <c r="P39" i="5" a="1"/>
  <c r="P39" i="5"/>
  <c r="Q39" i="5" a="1"/>
  <c r="Q39" i="5"/>
  <c r="R39" i="5" a="1"/>
  <c r="R39" i="5"/>
  <c r="I40" i="5" a="1"/>
  <c r="I40" i="5"/>
  <c r="J40" i="5" a="1"/>
  <c r="J40" i="5"/>
  <c r="K40" i="5" a="1"/>
  <c r="K40" i="5"/>
  <c r="L40" i="5" a="1"/>
  <c r="L40" i="5"/>
  <c r="M40" i="5" a="1"/>
  <c r="M40" i="5"/>
  <c r="N40" i="5" a="1"/>
  <c r="N40" i="5"/>
  <c r="O40" i="5" a="1"/>
  <c r="O40" i="5"/>
  <c r="P40" i="5" a="1"/>
  <c r="P40" i="5"/>
  <c r="Q40" i="5" a="1"/>
  <c r="Q40" i="5"/>
  <c r="R40" i="5" a="1"/>
  <c r="R40" i="5"/>
  <c r="I41" i="5" a="1"/>
  <c r="I41" i="5"/>
  <c r="J41" i="5" a="1"/>
  <c r="J41" i="5"/>
  <c r="K41" i="5" a="1"/>
  <c r="K41" i="5"/>
  <c r="L41" i="5" a="1"/>
  <c r="L41" i="5"/>
  <c r="M41" i="5" a="1"/>
  <c r="M41" i="5"/>
  <c r="N41" i="5" a="1"/>
  <c r="N41" i="5"/>
  <c r="O41" i="5" a="1"/>
  <c r="O41" i="5"/>
  <c r="P41" i="5" a="1"/>
  <c r="P41" i="5"/>
  <c r="Q41" i="5" a="1"/>
  <c r="Q41" i="5"/>
  <c r="R41" i="5" a="1"/>
  <c r="R41" i="5"/>
  <c r="I42" i="5" a="1"/>
  <c r="I42" i="5"/>
  <c r="J42" i="5" a="1"/>
  <c r="J42" i="5"/>
  <c r="K42" i="5" a="1"/>
  <c r="K42" i="5"/>
  <c r="L42" i="5" a="1"/>
  <c r="L42" i="5"/>
  <c r="M42" i="5" a="1"/>
  <c r="M42" i="5"/>
  <c r="N42" i="5" a="1"/>
  <c r="N42" i="5"/>
  <c r="O42" i="5" a="1"/>
  <c r="O42" i="5"/>
  <c r="P42" i="5" a="1"/>
  <c r="P42" i="5"/>
  <c r="Q42" i="5" a="1"/>
  <c r="Q42" i="5"/>
  <c r="R42" i="5" a="1"/>
  <c r="R42" i="5"/>
  <c r="I43" i="5" a="1"/>
  <c r="I43" i="5"/>
  <c r="J43" i="5" a="1"/>
  <c r="J43" i="5"/>
  <c r="K43" i="5" a="1"/>
  <c r="K43" i="5"/>
  <c r="L43" i="5" a="1"/>
  <c r="L43" i="5"/>
  <c r="M43" i="5" a="1"/>
  <c r="M43" i="5"/>
  <c r="N43" i="5" a="1"/>
  <c r="N43" i="5"/>
  <c r="O43" i="5" a="1"/>
  <c r="O43" i="5"/>
  <c r="P43" i="5" a="1"/>
  <c r="P43" i="5"/>
  <c r="Q43" i="5" a="1"/>
  <c r="Q43" i="5"/>
  <c r="R43" i="5" a="1"/>
  <c r="R43" i="5"/>
  <c r="F1" i="8" a="1"/>
  <c r="F1" i="8"/>
  <c r="A2" i="8"/>
  <c r="C7" i="8"/>
  <c r="D7" i="8"/>
  <c r="E7" i="8"/>
  <c r="F7" i="8"/>
  <c r="G7" i="8"/>
  <c r="H7" i="8"/>
  <c r="I7" i="8"/>
  <c r="J7" i="8"/>
  <c r="K7" i="8"/>
  <c r="L7" i="8"/>
  <c r="C8" i="8"/>
  <c r="D8" i="8"/>
  <c r="E8" i="8"/>
  <c r="F8" i="8"/>
  <c r="G8" i="8"/>
  <c r="H8" i="8"/>
  <c r="I8" i="8"/>
  <c r="J8" i="8"/>
  <c r="K8" i="8"/>
  <c r="L8" i="8"/>
  <c r="O8" i="8"/>
  <c r="P8" i="8"/>
  <c r="C9" i="8"/>
  <c r="D9" i="8"/>
  <c r="E9" i="8"/>
  <c r="F9" i="8"/>
  <c r="G9" i="8"/>
  <c r="H9" i="8"/>
  <c r="I9" i="8"/>
  <c r="J9" i="8"/>
  <c r="K9" i="8"/>
  <c r="L9" i="8"/>
  <c r="O9" i="8"/>
  <c r="P9" i="8"/>
  <c r="C10" i="8"/>
  <c r="D10" i="8"/>
  <c r="E10" i="8"/>
  <c r="F10" i="8"/>
  <c r="G10" i="8"/>
  <c r="H10" i="8"/>
  <c r="I10" i="8"/>
  <c r="J10" i="8"/>
  <c r="K10" i="8"/>
  <c r="L10" i="8"/>
  <c r="O10" i="8"/>
  <c r="P10" i="8"/>
  <c r="C11" i="8"/>
  <c r="D11" i="8"/>
  <c r="E11" i="8"/>
  <c r="F11" i="8"/>
  <c r="G11" i="8"/>
  <c r="H11" i="8"/>
  <c r="I11" i="8"/>
  <c r="J11" i="8"/>
  <c r="K11" i="8"/>
  <c r="L11" i="8"/>
  <c r="O11" i="8"/>
  <c r="P11" i="8"/>
  <c r="C12" i="8"/>
  <c r="D12" i="8"/>
  <c r="E12" i="8"/>
  <c r="F12" i="8"/>
  <c r="G12" i="8"/>
  <c r="H12" i="8"/>
  <c r="I12" i="8"/>
  <c r="J12" i="8"/>
  <c r="K12" i="8"/>
  <c r="L12" i="8"/>
  <c r="O12" i="8"/>
  <c r="P12" i="8"/>
  <c r="C13" i="8"/>
  <c r="D13" i="8"/>
  <c r="E13" i="8"/>
  <c r="F13" i="8"/>
  <c r="G13" i="8"/>
  <c r="H13" i="8"/>
  <c r="I13" i="8"/>
  <c r="J13" i="8"/>
  <c r="K13" i="8"/>
  <c r="L13" i="8"/>
  <c r="O13" i="8"/>
  <c r="P13" i="8"/>
  <c r="C14" i="8"/>
  <c r="D14" i="8"/>
  <c r="E14" i="8"/>
  <c r="F14" i="8"/>
  <c r="G14" i="8"/>
  <c r="H14" i="8"/>
  <c r="I14" i="8"/>
  <c r="J14" i="8"/>
  <c r="K14" i="8"/>
  <c r="L14" i="8"/>
  <c r="O14" i="8"/>
  <c r="P14" i="8"/>
  <c r="C15" i="8"/>
  <c r="D15" i="8"/>
  <c r="E15" i="8"/>
  <c r="F15" i="8"/>
  <c r="G15" i="8"/>
  <c r="H15" i="8"/>
  <c r="I15" i="8"/>
  <c r="J15" i="8"/>
  <c r="K15" i="8"/>
  <c r="L15" i="8"/>
  <c r="O15" i="8"/>
  <c r="P15" i="8"/>
  <c r="C16" i="8"/>
  <c r="D16" i="8"/>
  <c r="E16" i="8"/>
  <c r="F16" i="8"/>
  <c r="G16" i="8"/>
  <c r="H16" i="8"/>
  <c r="I16" i="8"/>
  <c r="J16" i="8"/>
  <c r="K16" i="8"/>
  <c r="L16" i="8"/>
  <c r="O16" i="8"/>
  <c r="P16" i="8"/>
  <c r="C17" i="8"/>
  <c r="D17" i="8"/>
  <c r="E17" i="8"/>
  <c r="F17" i="8"/>
  <c r="G17" i="8"/>
  <c r="H17" i="8"/>
  <c r="I17" i="8"/>
  <c r="J17" i="8"/>
  <c r="K17" i="8"/>
  <c r="L17" i="8"/>
  <c r="O17" i="8"/>
  <c r="P17" i="8"/>
  <c r="C18" i="8"/>
  <c r="D18" i="8"/>
  <c r="E18" i="8"/>
  <c r="F18" i="8"/>
  <c r="G18" i="8"/>
  <c r="H18" i="8"/>
  <c r="I18" i="8"/>
  <c r="J18" i="8"/>
  <c r="K18" i="8"/>
  <c r="L18" i="8"/>
  <c r="O18" i="8"/>
  <c r="P18" i="8"/>
  <c r="C19" i="8"/>
  <c r="D19" i="8"/>
  <c r="E19" i="8"/>
  <c r="F19" i="8"/>
  <c r="G19" i="8"/>
  <c r="H19" i="8"/>
  <c r="I19" i="8"/>
  <c r="J19" i="8"/>
  <c r="K19" i="8"/>
  <c r="L19" i="8"/>
  <c r="O19" i="8"/>
  <c r="P19" i="8"/>
  <c r="C20" i="8"/>
  <c r="D20" i="8"/>
  <c r="E20" i="8"/>
  <c r="F20" i="8"/>
  <c r="G20" i="8"/>
  <c r="H20" i="8"/>
  <c r="I20" i="8"/>
  <c r="J20" i="8"/>
  <c r="K20" i="8"/>
  <c r="L20" i="8"/>
  <c r="O20" i="8"/>
  <c r="P20" i="8"/>
  <c r="C21" i="8"/>
  <c r="D21" i="8"/>
  <c r="E21" i="8"/>
  <c r="F21" i="8"/>
  <c r="G21" i="8"/>
  <c r="H21" i="8"/>
  <c r="I21" i="8"/>
  <c r="J21" i="8"/>
  <c r="K21" i="8"/>
  <c r="L21" i="8"/>
  <c r="O21" i="8"/>
  <c r="P21" i="8"/>
  <c r="C22" i="8"/>
  <c r="D22" i="8"/>
  <c r="E22" i="8"/>
  <c r="F22" i="8"/>
  <c r="G22" i="8"/>
  <c r="H22" i="8"/>
  <c r="I22" i="8"/>
  <c r="J22" i="8"/>
  <c r="K22" i="8"/>
  <c r="L22" i="8"/>
  <c r="O22" i="8"/>
  <c r="P22" i="8"/>
  <c r="C23" i="8"/>
  <c r="D23" i="8"/>
  <c r="E23" i="8"/>
  <c r="F23" i="8"/>
  <c r="G23" i="8"/>
  <c r="H23" i="8"/>
  <c r="I23" i="8"/>
  <c r="J23" i="8"/>
  <c r="K23" i="8"/>
  <c r="L23" i="8"/>
  <c r="O23" i="8"/>
  <c r="P23" i="8"/>
  <c r="C24" i="8"/>
  <c r="D24" i="8"/>
  <c r="E24" i="8"/>
  <c r="F24" i="8"/>
  <c r="G24" i="8"/>
  <c r="H24" i="8"/>
  <c r="I24" i="8"/>
  <c r="J24" i="8"/>
  <c r="K24" i="8"/>
  <c r="L24" i="8"/>
  <c r="O24" i="8"/>
  <c r="P24" i="8"/>
  <c r="C25" i="8"/>
  <c r="D25" i="8"/>
  <c r="E25" i="8"/>
  <c r="F25" i="8"/>
  <c r="G25" i="8"/>
  <c r="H25" i="8"/>
  <c r="I25" i="8"/>
  <c r="J25" i="8"/>
  <c r="K25" i="8"/>
  <c r="L25" i="8"/>
  <c r="O25" i="8"/>
  <c r="P25" i="8"/>
  <c r="C26" i="8"/>
  <c r="D26" i="8"/>
  <c r="E26" i="8"/>
  <c r="F26" i="8"/>
  <c r="G26" i="8"/>
  <c r="H26" i="8"/>
  <c r="I26" i="8"/>
  <c r="J26" i="8"/>
  <c r="K26" i="8"/>
  <c r="L26" i="8"/>
  <c r="O26" i="8"/>
  <c r="P26" i="8"/>
  <c r="C27" i="8"/>
  <c r="D27" i="8"/>
  <c r="E27" i="8"/>
  <c r="F27" i="8"/>
  <c r="G27" i="8"/>
  <c r="H27" i="8"/>
  <c r="I27" i="8"/>
  <c r="J27" i="8"/>
  <c r="K27" i="8"/>
  <c r="L27" i="8"/>
  <c r="O27" i="8"/>
  <c r="P27" i="8"/>
  <c r="O29" i="8" a="1"/>
  <c r="O29" i="8"/>
  <c r="Q30" i="8"/>
  <c r="Q31" i="8"/>
  <c r="Q32" i="8"/>
  <c r="Q33" i="8"/>
  <c r="Q34" i="8"/>
  <c r="Q35" i="8"/>
  <c r="Q36" i="8"/>
  <c r="Q37" i="8"/>
  <c r="Q38" i="8"/>
  <c r="Q39" i="8"/>
  <c r="Q40" i="8"/>
  <c r="Q41" i="8"/>
  <c r="Q42" i="8"/>
  <c r="Q43" i="8"/>
  <c r="Q44" i="8"/>
  <c r="Q45" i="8"/>
  <c r="Q46" i="8"/>
  <c r="Q47" i="8"/>
  <c r="Q48" i="8"/>
  <c r="Q49" i="8"/>
  <c r="R51" i="8" a="1"/>
  <c r="R51" i="8"/>
  <c r="R52" i="8" a="1"/>
  <c r="R52" i="8"/>
  <c r="R53" i="8" a="1"/>
  <c r="R53" i="8"/>
  <c r="R54" i="8" a="1"/>
  <c r="R54" i="8"/>
  <c r="R55" i="8" a="1"/>
  <c r="R55" i="8"/>
  <c r="R56" i="8" a="1"/>
  <c r="R56" i="8"/>
  <c r="R57" i="8" a="1"/>
  <c r="R57" i="8"/>
  <c r="R58" i="8" a="1"/>
  <c r="R58" i="8"/>
  <c r="R59" i="8" a="1"/>
  <c r="R59" i="8"/>
  <c r="R60" i="8" a="1"/>
  <c r="R60" i="8"/>
  <c r="R61" i="8" a="1"/>
  <c r="R61" i="8"/>
  <c r="R62" i="8" a="1"/>
  <c r="R62" i="8"/>
  <c r="R63" i="8" a="1"/>
  <c r="R63" i="8"/>
  <c r="R64" i="8" a="1"/>
  <c r="R64" i="8"/>
  <c r="R65" i="8" a="1"/>
  <c r="R65" i="8"/>
  <c r="R66" i="8" a="1"/>
  <c r="R66" i="8"/>
  <c r="R67" i="8" a="1"/>
  <c r="R67" i="8"/>
  <c r="R68" i="8" a="1"/>
  <c r="R68" i="8"/>
  <c r="R69" i="8" a="1"/>
  <c r="R69" i="8"/>
  <c r="R70" i="8" a="1"/>
  <c r="R70" i="8"/>
  <c r="U76" i="8" a="1"/>
  <c r="U76" i="8"/>
  <c r="V76" i="8" a="1"/>
  <c r="V76" i="8"/>
  <c r="W76" i="8" a="1"/>
  <c r="W76" i="8"/>
  <c r="X76" i="8" a="1"/>
  <c r="X76" i="8"/>
  <c r="Y76" i="8" a="1"/>
  <c r="Y76" i="8"/>
  <c r="Z76" i="8" a="1"/>
  <c r="Z76" i="8"/>
  <c r="AA76" i="8" a="1"/>
  <c r="AA76" i="8"/>
  <c r="AB76" i="8" a="1"/>
  <c r="AB76" i="8"/>
  <c r="AC76" i="8" a="1"/>
  <c r="AC76" i="8"/>
  <c r="AD76" i="8" a="1"/>
  <c r="AD76" i="8"/>
  <c r="U77" i="8" a="1"/>
  <c r="U77" i="8"/>
  <c r="V77" i="8" a="1"/>
  <c r="V77" i="8"/>
  <c r="W77" i="8" a="1"/>
  <c r="W77" i="8"/>
  <c r="X77" i="8" a="1"/>
  <c r="X77" i="8"/>
  <c r="Y77" i="8" a="1"/>
  <c r="Y77" i="8"/>
  <c r="Z77" i="8" a="1"/>
  <c r="Z77" i="8"/>
  <c r="AA77" i="8" a="1"/>
  <c r="AA77" i="8"/>
  <c r="AB77" i="8" a="1"/>
  <c r="AB77" i="8"/>
  <c r="AC77" i="8" a="1"/>
  <c r="AC77" i="8"/>
  <c r="AD77" i="8" a="1"/>
  <c r="AD77" i="8"/>
  <c r="U78" i="8" a="1"/>
  <c r="U78" i="8"/>
  <c r="V78" i="8" a="1"/>
  <c r="V78" i="8"/>
  <c r="W78" i="8" a="1"/>
  <c r="W78" i="8"/>
  <c r="X78" i="8" a="1"/>
  <c r="X78" i="8"/>
  <c r="Y78" i="8" a="1"/>
  <c r="Y78" i="8"/>
  <c r="Z78" i="8" a="1"/>
  <c r="Z78" i="8"/>
  <c r="AA78" i="8" a="1"/>
  <c r="AA78" i="8"/>
  <c r="AB78" i="8" a="1"/>
  <c r="AB78" i="8"/>
  <c r="AC78" i="8" a="1"/>
  <c r="AC78" i="8"/>
  <c r="AD78" i="8" a="1"/>
  <c r="AD78" i="8"/>
  <c r="U79" i="8" a="1"/>
  <c r="U79" i="8"/>
  <c r="V79" i="8" a="1"/>
  <c r="V79" i="8"/>
  <c r="W79" i="8" a="1"/>
  <c r="W79" i="8"/>
  <c r="X79" i="8" a="1"/>
  <c r="X79" i="8"/>
  <c r="Y79" i="8" a="1"/>
  <c r="Y79" i="8"/>
  <c r="Z79" i="8" a="1"/>
  <c r="Z79" i="8"/>
  <c r="AA79" i="8" a="1"/>
  <c r="AA79" i="8"/>
  <c r="AB79" i="8" a="1"/>
  <c r="AB79" i="8"/>
  <c r="AC79" i="8" a="1"/>
  <c r="AC79" i="8"/>
  <c r="AD79" i="8" a="1"/>
  <c r="AD79" i="8"/>
  <c r="U80" i="8" a="1"/>
  <c r="U80" i="8"/>
  <c r="V80" i="8" a="1"/>
  <c r="V80" i="8"/>
  <c r="W80" i="8" a="1"/>
  <c r="W80" i="8"/>
  <c r="X80" i="8" a="1"/>
  <c r="X80" i="8"/>
  <c r="Y80" i="8" a="1"/>
  <c r="Y80" i="8"/>
  <c r="Z80" i="8" a="1"/>
  <c r="Z80" i="8"/>
  <c r="AA80" i="8" a="1"/>
  <c r="AA80" i="8"/>
  <c r="AB80" i="8" a="1"/>
  <c r="AB80" i="8"/>
  <c r="AC80" i="8" a="1"/>
  <c r="AC80" i="8"/>
  <c r="AD80" i="8" a="1"/>
  <c r="AD80" i="8"/>
  <c r="U81" i="8" a="1"/>
  <c r="U81" i="8"/>
  <c r="V81" i="8" a="1"/>
  <c r="V81" i="8"/>
  <c r="W81" i="8" a="1"/>
  <c r="W81" i="8"/>
  <c r="X81" i="8" a="1"/>
  <c r="X81" i="8"/>
  <c r="Y81" i="8" a="1"/>
  <c r="Y81" i="8"/>
  <c r="Z81" i="8" a="1"/>
  <c r="Z81" i="8"/>
  <c r="AA81" i="8" a="1"/>
  <c r="AA81" i="8"/>
  <c r="AB81" i="8" a="1"/>
  <c r="AB81" i="8"/>
  <c r="AC81" i="8" a="1"/>
  <c r="AC81" i="8"/>
  <c r="AD81" i="8" a="1"/>
  <c r="AD81" i="8"/>
  <c r="U82" i="8" a="1"/>
  <c r="U82" i="8"/>
  <c r="V82" i="8" a="1"/>
  <c r="V82" i="8"/>
  <c r="W82" i="8" a="1"/>
  <c r="W82" i="8"/>
  <c r="X82" i="8" a="1"/>
  <c r="X82" i="8"/>
  <c r="Y82" i="8" a="1"/>
  <c r="Y82" i="8"/>
  <c r="Z82" i="8" a="1"/>
  <c r="Z82" i="8"/>
  <c r="AA82" i="8" a="1"/>
  <c r="AA82" i="8"/>
  <c r="AB82" i="8" a="1"/>
  <c r="AB82" i="8"/>
  <c r="AC82" i="8" a="1"/>
  <c r="AC82" i="8"/>
  <c r="AD82" i="8" a="1"/>
  <c r="AD82" i="8"/>
  <c r="U83" i="8" a="1"/>
  <c r="U83" i="8"/>
  <c r="V83" i="8" a="1"/>
  <c r="V83" i="8"/>
  <c r="W83" i="8" a="1"/>
  <c r="W83" i="8"/>
  <c r="X83" i="8" a="1"/>
  <c r="X83" i="8"/>
  <c r="Y83" i="8" a="1"/>
  <c r="Y83" i="8"/>
  <c r="Z83" i="8" a="1"/>
  <c r="Z83" i="8"/>
  <c r="AA83" i="8" a="1"/>
  <c r="AA83" i="8"/>
  <c r="AB83" i="8" a="1"/>
  <c r="AB83" i="8"/>
  <c r="AC83" i="8" a="1"/>
  <c r="AC83" i="8"/>
  <c r="AD83" i="8" a="1"/>
  <c r="AD83" i="8"/>
  <c r="U84" i="8" a="1"/>
  <c r="U84" i="8"/>
  <c r="V84" i="8" a="1"/>
  <c r="V84" i="8"/>
  <c r="W84" i="8" a="1"/>
  <c r="W84" i="8"/>
  <c r="X84" i="8" a="1"/>
  <c r="X84" i="8"/>
  <c r="Y84" i="8" a="1"/>
  <c r="Y84" i="8"/>
  <c r="Z84" i="8" a="1"/>
  <c r="Z84" i="8"/>
  <c r="AA84" i="8" a="1"/>
  <c r="AA84" i="8"/>
  <c r="AB84" i="8" a="1"/>
  <c r="AB84" i="8"/>
  <c r="AC84" i="8" a="1"/>
  <c r="AC84" i="8"/>
  <c r="AD84" i="8" a="1"/>
  <c r="AD84" i="8"/>
  <c r="U85" i="8" a="1"/>
  <c r="U85" i="8"/>
  <c r="V85" i="8" a="1"/>
  <c r="V85" i="8"/>
  <c r="W85" i="8" a="1"/>
  <c r="W85" i="8"/>
  <c r="X85" i="8" a="1"/>
  <c r="X85" i="8"/>
  <c r="Y85" i="8" a="1"/>
  <c r="Y85" i="8"/>
  <c r="Z85" i="8" a="1"/>
  <c r="Z85" i="8"/>
  <c r="AA85" i="8" a="1"/>
  <c r="AA85" i="8"/>
  <c r="AB85" i="8" a="1"/>
  <c r="AB85" i="8"/>
  <c r="AC85" i="8" a="1"/>
  <c r="AC85" i="8"/>
  <c r="AD85" i="8" a="1"/>
  <c r="AD85" i="8"/>
  <c r="U86" i="8" a="1"/>
  <c r="U86" i="8"/>
  <c r="V86" i="8" a="1"/>
  <c r="V86" i="8"/>
  <c r="W86" i="8" a="1"/>
  <c r="W86" i="8"/>
  <c r="X86" i="8" a="1"/>
  <c r="X86" i="8"/>
  <c r="Y86" i="8" a="1"/>
  <c r="Y86" i="8"/>
  <c r="Z86" i="8" a="1"/>
  <c r="Z86" i="8"/>
  <c r="AA86" i="8" a="1"/>
  <c r="AA86" i="8"/>
  <c r="AB86" i="8" a="1"/>
  <c r="AB86" i="8"/>
  <c r="AC86" i="8" a="1"/>
  <c r="AC86" i="8"/>
  <c r="AD86" i="8" a="1"/>
  <c r="AD86" i="8"/>
  <c r="U87" i="8" a="1"/>
  <c r="U87" i="8"/>
  <c r="V87" i="8" a="1"/>
  <c r="V87" i="8"/>
  <c r="W87" i="8" a="1"/>
  <c r="W87" i="8"/>
  <c r="X87" i="8" a="1"/>
  <c r="X87" i="8"/>
  <c r="Y87" i="8" a="1"/>
  <c r="Y87" i="8"/>
  <c r="Z87" i="8" a="1"/>
  <c r="Z87" i="8"/>
  <c r="AA87" i="8" a="1"/>
  <c r="AA87" i="8"/>
  <c r="AB87" i="8" a="1"/>
  <c r="AB87" i="8"/>
  <c r="AC87" i="8" a="1"/>
  <c r="AC87" i="8"/>
  <c r="AD87" i="8" a="1"/>
  <c r="AD87" i="8"/>
  <c r="U88" i="8" a="1"/>
  <c r="U88" i="8"/>
  <c r="V88" i="8" a="1"/>
  <c r="V88" i="8"/>
  <c r="W88" i="8" a="1"/>
  <c r="W88" i="8"/>
  <c r="X88" i="8" a="1"/>
  <c r="X88" i="8"/>
  <c r="Y88" i="8" a="1"/>
  <c r="Y88" i="8"/>
  <c r="Z88" i="8" a="1"/>
  <c r="Z88" i="8"/>
  <c r="AA88" i="8" a="1"/>
  <c r="AA88" i="8"/>
  <c r="AB88" i="8" a="1"/>
  <c r="AB88" i="8"/>
  <c r="AC88" i="8" a="1"/>
  <c r="AC88" i="8"/>
  <c r="AD88" i="8" a="1"/>
  <c r="AD88" i="8"/>
  <c r="U89" i="8" a="1"/>
  <c r="U89" i="8"/>
  <c r="V89" i="8" a="1"/>
  <c r="V89" i="8"/>
  <c r="W89" i="8" a="1"/>
  <c r="W89" i="8"/>
  <c r="X89" i="8" a="1"/>
  <c r="X89" i="8"/>
  <c r="Y89" i="8" a="1"/>
  <c r="Y89" i="8"/>
  <c r="Z89" i="8" a="1"/>
  <c r="Z89" i="8"/>
  <c r="AA89" i="8" a="1"/>
  <c r="AA89" i="8"/>
  <c r="AB89" i="8" a="1"/>
  <c r="AB89" i="8"/>
  <c r="AC89" i="8" a="1"/>
  <c r="AC89" i="8"/>
  <c r="AD89" i="8" a="1"/>
  <c r="AD89" i="8"/>
  <c r="U90" i="8" a="1"/>
  <c r="U90" i="8"/>
  <c r="V90" i="8" a="1"/>
  <c r="V90" i="8"/>
  <c r="W90" i="8" a="1"/>
  <c r="W90" i="8"/>
  <c r="X90" i="8" a="1"/>
  <c r="X90" i="8"/>
  <c r="Y90" i="8" a="1"/>
  <c r="Y90" i="8"/>
  <c r="Z90" i="8" a="1"/>
  <c r="Z90" i="8"/>
  <c r="AA90" i="8" a="1"/>
  <c r="AA90" i="8"/>
  <c r="AB90" i="8" a="1"/>
  <c r="AB90" i="8"/>
  <c r="AC90" i="8" a="1"/>
  <c r="AC90" i="8"/>
  <c r="AD90" i="8" a="1"/>
  <c r="AD90" i="8"/>
  <c r="U91" i="8" a="1"/>
  <c r="U91" i="8"/>
  <c r="V91" i="8" a="1"/>
  <c r="V91" i="8"/>
  <c r="W91" i="8" a="1"/>
  <c r="W91" i="8"/>
  <c r="X91" i="8" a="1"/>
  <c r="X91" i="8"/>
  <c r="Y91" i="8" a="1"/>
  <c r="Y91" i="8"/>
  <c r="Z91" i="8" a="1"/>
  <c r="Z91" i="8"/>
  <c r="AA91" i="8" a="1"/>
  <c r="AA91" i="8"/>
  <c r="AB91" i="8" a="1"/>
  <c r="AB91" i="8"/>
  <c r="AC91" i="8" a="1"/>
  <c r="AC91" i="8"/>
  <c r="AD91" i="8" a="1"/>
  <c r="AD91" i="8"/>
  <c r="U92" i="8" a="1"/>
  <c r="U92" i="8"/>
  <c r="V92" i="8" a="1"/>
  <c r="V92" i="8"/>
  <c r="W92" i="8" a="1"/>
  <c r="W92" i="8"/>
  <c r="X92" i="8" a="1"/>
  <c r="X92" i="8"/>
  <c r="Y92" i="8" a="1"/>
  <c r="Y92" i="8"/>
  <c r="Z92" i="8" a="1"/>
  <c r="Z92" i="8"/>
  <c r="AA92" i="8" a="1"/>
  <c r="AA92" i="8"/>
  <c r="AB92" i="8" a="1"/>
  <c r="AB92" i="8"/>
  <c r="AC92" i="8" a="1"/>
  <c r="AC92" i="8"/>
  <c r="AD92" i="8" a="1"/>
  <c r="AD92" i="8"/>
  <c r="U93" i="8" a="1"/>
  <c r="U93" i="8"/>
  <c r="V93" i="8" a="1"/>
  <c r="V93" i="8"/>
  <c r="W93" i="8" a="1"/>
  <c r="W93" i="8"/>
  <c r="X93" i="8" a="1"/>
  <c r="X93" i="8"/>
  <c r="Y93" i="8" a="1"/>
  <c r="Y93" i="8"/>
  <c r="Z93" i="8" a="1"/>
  <c r="Z93" i="8"/>
  <c r="AA93" i="8" a="1"/>
  <c r="AA93" i="8"/>
  <c r="AB93" i="8" a="1"/>
  <c r="AB93" i="8"/>
  <c r="AC93" i="8" a="1"/>
  <c r="AC93" i="8"/>
  <c r="AD93" i="8" a="1"/>
  <c r="AD93" i="8"/>
  <c r="U94" i="8" a="1"/>
  <c r="U94" i="8"/>
  <c r="V94" i="8" a="1"/>
  <c r="V94" i="8"/>
  <c r="W94" i="8" a="1"/>
  <c r="W94" i="8"/>
  <c r="X94" i="8" a="1"/>
  <c r="X94" i="8"/>
  <c r="Y94" i="8" a="1"/>
  <c r="Y94" i="8"/>
  <c r="Z94" i="8" a="1"/>
  <c r="Z94" i="8"/>
  <c r="AA94" i="8" a="1"/>
  <c r="AA94" i="8"/>
  <c r="AB94" i="8" a="1"/>
  <c r="AB94" i="8"/>
  <c r="AC94" i="8" a="1"/>
  <c r="AC94" i="8"/>
  <c r="AD94" i="8" a="1"/>
  <c r="AD94" i="8"/>
  <c r="U95" i="8" a="1"/>
  <c r="U95" i="8"/>
  <c r="V95" i="8" a="1"/>
  <c r="V95" i="8"/>
  <c r="W95" i="8" a="1"/>
  <c r="W95" i="8"/>
  <c r="X95" i="8" a="1"/>
  <c r="X95" i="8"/>
  <c r="Y95" i="8" a="1"/>
  <c r="Y95" i="8"/>
  <c r="Z95" i="8" a="1"/>
  <c r="Z95" i="8"/>
  <c r="AA95" i="8" a="1"/>
  <c r="AA95" i="8"/>
  <c r="AB95" i="8" a="1"/>
  <c r="AB95" i="8"/>
  <c r="AC95" i="8" a="1"/>
  <c r="AC95" i="8"/>
  <c r="AD95" i="8" a="1"/>
  <c r="AD95" i="8"/>
  <c r="B1" i="26"/>
  <c r="B4" i="26"/>
  <c r="C4" i="26"/>
  <c r="D4" i="26"/>
  <c r="E4" i="26"/>
  <c r="G4" i="26"/>
  <c r="H4" i="26"/>
  <c r="I4" i="26"/>
  <c r="J4" i="26"/>
  <c r="L4" i="26"/>
  <c r="M4" i="26"/>
  <c r="N4" i="26"/>
  <c r="O4" i="26"/>
  <c r="B5" i="26"/>
  <c r="C5" i="26"/>
  <c r="D5" i="26"/>
  <c r="E5" i="26"/>
  <c r="G5" i="26"/>
  <c r="H5" i="26"/>
  <c r="I5" i="26"/>
  <c r="J5" i="26"/>
  <c r="L5" i="26"/>
  <c r="M5" i="26"/>
  <c r="N5" i="26"/>
  <c r="O5" i="26"/>
  <c r="B6" i="26"/>
  <c r="C6" i="26"/>
  <c r="D6" i="26"/>
  <c r="E6" i="26"/>
  <c r="G6" i="26"/>
  <c r="H6" i="26"/>
  <c r="I6" i="26"/>
  <c r="J6" i="26"/>
  <c r="L6" i="26"/>
  <c r="M6" i="26"/>
  <c r="N6" i="26"/>
  <c r="O6" i="26"/>
  <c r="B7" i="26"/>
  <c r="C7" i="26"/>
  <c r="D7" i="26"/>
  <c r="E7" i="26"/>
  <c r="G7" i="26"/>
  <c r="H7" i="26"/>
  <c r="I7" i="26"/>
  <c r="J7" i="26"/>
  <c r="L7" i="26"/>
  <c r="M7" i="26"/>
  <c r="N7" i="26"/>
  <c r="O7" i="26"/>
  <c r="B9" i="26"/>
  <c r="B4" i="19"/>
  <c r="B5" i="19"/>
  <c r="C8" i="19"/>
  <c r="D8" i="19"/>
  <c r="E8" i="19"/>
  <c r="F8" i="19"/>
  <c r="B9" i="19"/>
  <c r="C9" i="19" a="1"/>
  <c r="C9" i="19"/>
  <c r="D9" i="19" a="1"/>
  <c r="D9" i="19"/>
  <c r="E9" i="19" a="1"/>
  <c r="E9" i="19"/>
  <c r="F9" i="19" a="1"/>
  <c r="F9" i="19"/>
  <c r="B10" i="19"/>
  <c r="C10" i="19" a="1"/>
  <c r="C10" i="19"/>
  <c r="D10" i="19" a="1"/>
  <c r="D10" i="19"/>
  <c r="E10" i="19" a="1"/>
  <c r="E10" i="19"/>
  <c r="F10" i="19" a="1"/>
  <c r="F10" i="19"/>
  <c r="B11" i="19"/>
  <c r="C11" i="19" a="1"/>
  <c r="C11" i="19"/>
  <c r="D11" i="19" a="1"/>
  <c r="D11" i="19"/>
  <c r="E11" i="19" a="1"/>
  <c r="E11" i="19"/>
  <c r="F11" i="19" a="1"/>
  <c r="F11" i="19"/>
  <c r="B12" i="19"/>
  <c r="C12" i="19" a="1"/>
  <c r="C12" i="19"/>
  <c r="D12" i="19" a="1"/>
  <c r="D12" i="19"/>
  <c r="E12" i="19" a="1"/>
  <c r="E12" i="19"/>
  <c r="F12" i="19" a="1"/>
  <c r="F12" i="19"/>
  <c r="B13" i="19"/>
  <c r="C13" i="19" a="1"/>
  <c r="C13" i="19"/>
  <c r="D13" i="19" a="1"/>
  <c r="D13" i="19"/>
  <c r="E13" i="19" a="1"/>
  <c r="E13" i="19"/>
  <c r="F13" i="19" a="1"/>
  <c r="F13" i="19"/>
  <c r="B15" i="19" a="1"/>
  <c r="B15" i="19"/>
  <c r="C15" i="19"/>
  <c r="B16" i="19"/>
  <c r="C18" i="19" a="1"/>
  <c r="C18" i="19"/>
  <c r="D18" i="19" a="1"/>
  <c r="D18" i="19"/>
  <c r="E18" i="19" a="1"/>
  <c r="E18" i="19"/>
  <c r="F18" i="19" a="1"/>
  <c r="F18" i="19"/>
  <c r="C19" i="19" a="1"/>
  <c r="C19" i="19"/>
  <c r="D19" i="19" a="1"/>
  <c r="D19" i="19"/>
  <c r="E19" i="19" a="1"/>
  <c r="E19" i="19"/>
  <c r="F19" i="19" a="1"/>
  <c r="F19" i="19"/>
  <c r="C20" i="19" a="1"/>
  <c r="C20" i="19"/>
  <c r="D20" i="19" a="1"/>
  <c r="D20" i="19"/>
  <c r="E20" i="19" a="1"/>
  <c r="E20" i="19"/>
  <c r="F20" i="19" a="1"/>
  <c r="F20" i="19"/>
  <c r="C21" i="19" a="1"/>
  <c r="C21" i="19"/>
  <c r="D21" i="19" a="1"/>
  <c r="D21" i="19"/>
  <c r="E21" i="19" a="1"/>
  <c r="E21" i="19"/>
  <c r="F21" i="19" a="1"/>
  <c r="F21" i="19"/>
  <c r="C24" i="19"/>
  <c r="D24" i="19"/>
  <c r="E24" i="19"/>
  <c r="F24" i="19"/>
  <c r="C25" i="19"/>
  <c r="D25" i="19"/>
  <c r="E25" i="19"/>
  <c r="F25" i="19"/>
  <c r="C26" i="19"/>
  <c r="D26" i="19"/>
  <c r="E26" i="19"/>
  <c r="F26" i="19"/>
  <c r="C27" i="19"/>
  <c r="D27" i="19"/>
  <c r="E27" i="19"/>
  <c r="F27" i="19"/>
  <c r="B28" i="19" a="1"/>
  <c r="B28" i="19"/>
  <c r="B6" i="23"/>
  <c r="B7" i="23"/>
  <c r="B8" i="23" a="1"/>
  <c r="B8" i="23"/>
  <c r="C8" i="23"/>
  <c r="B9" i="23"/>
  <c r="C10" i="23"/>
  <c r="D10" i="23"/>
  <c r="E10" i="23"/>
  <c r="F10" i="23"/>
  <c r="A12" i="23"/>
  <c r="C12" i="23" a="1"/>
  <c r="C12" i="23"/>
  <c r="D12" i="23" a="1"/>
  <c r="D12" i="23"/>
  <c r="E12" i="23" a="1"/>
  <c r="E12" i="23"/>
  <c r="F12" i="23" a="1"/>
  <c r="F12" i="23"/>
  <c r="A13" i="23"/>
  <c r="C13" i="23" a="1"/>
  <c r="C13" i="23"/>
  <c r="D13" i="23" a="1"/>
  <c r="D13" i="23"/>
  <c r="E13" i="23" a="1"/>
  <c r="E13" i="23"/>
  <c r="F13" i="23" a="1"/>
  <c r="F13" i="23"/>
  <c r="A14" i="23"/>
  <c r="C14" i="23" a="1"/>
  <c r="C14" i="23"/>
  <c r="D14" i="23" a="1"/>
  <c r="D14" i="23"/>
  <c r="E14" i="23" a="1"/>
  <c r="E14" i="23"/>
  <c r="F14" i="23" a="1"/>
  <c r="F14" i="23"/>
  <c r="A15" i="23"/>
  <c r="C15" i="23" a="1"/>
  <c r="C15" i="23"/>
  <c r="D15" i="23" a="1"/>
  <c r="D15" i="23"/>
  <c r="E15" i="23" a="1"/>
  <c r="E15" i="23"/>
  <c r="F15" i="23" a="1"/>
  <c r="F15" i="23"/>
  <c r="C17" i="23"/>
  <c r="D17" i="23"/>
  <c r="E17" i="23"/>
  <c r="F17" i="23"/>
  <c r="C20" i="23"/>
  <c r="D20" i="23"/>
  <c r="E20" i="23"/>
  <c r="F20" i="23"/>
  <c r="A22" i="23"/>
  <c r="B22" i="23"/>
  <c r="C22" i="23" a="1"/>
  <c r="C22" i="23"/>
  <c r="D22" i="23" a="1"/>
  <c r="D22" i="23"/>
  <c r="E22" i="23" a="1"/>
  <c r="E22" i="23"/>
  <c r="F22" i="23" a="1"/>
  <c r="F22" i="23"/>
  <c r="A23" i="23"/>
  <c r="B23" i="23"/>
  <c r="C23" i="23" a="1"/>
  <c r="C23" i="23"/>
  <c r="D23" i="23" a="1"/>
  <c r="D23" i="23"/>
  <c r="E23" i="23" a="1"/>
  <c r="E23" i="23"/>
  <c r="F23" i="23" a="1"/>
  <c r="F23" i="23"/>
  <c r="A24" i="23"/>
  <c r="B24" i="23"/>
  <c r="C24" i="23" a="1"/>
  <c r="C24" i="23"/>
  <c r="D24" i="23" a="1"/>
  <c r="D24" i="23"/>
  <c r="E24" i="23" a="1"/>
  <c r="E24" i="23"/>
  <c r="F24" i="23" a="1"/>
  <c r="F24" i="23"/>
  <c r="A25" i="23"/>
  <c r="B25" i="23"/>
  <c r="C25" i="23" a="1"/>
  <c r="C25" i="23"/>
  <c r="D25" i="23" a="1"/>
  <c r="D25" i="23"/>
  <c r="E25" i="23" a="1"/>
  <c r="E25" i="23"/>
  <c r="F25" i="23" a="1"/>
  <c r="F25" i="23"/>
  <c r="A26" i="23"/>
  <c r="B26" i="23"/>
  <c r="C26" i="23" a="1"/>
  <c r="C26" i="23"/>
  <c r="D26" i="23" a="1"/>
  <c r="D26" i="23"/>
  <c r="E26" i="23" a="1"/>
  <c r="E26" i="23"/>
  <c r="F26" i="23" a="1"/>
  <c r="F26" i="23"/>
  <c r="A27" i="23"/>
  <c r="B27" i="23"/>
  <c r="C27" i="23" a="1"/>
  <c r="C27" i="23"/>
  <c r="D27" i="23" a="1"/>
  <c r="D27" i="23"/>
  <c r="E27" i="23" a="1"/>
  <c r="E27" i="23"/>
  <c r="F27" i="23" a="1"/>
  <c r="F27" i="23"/>
  <c r="A28" i="23"/>
  <c r="B28" i="23"/>
  <c r="C28" i="23" a="1"/>
  <c r="C28" i="23"/>
  <c r="D28" i="23" a="1"/>
  <c r="D28" i="23"/>
  <c r="E28" i="23" a="1"/>
  <c r="E28" i="23"/>
  <c r="F28" i="23" a="1"/>
  <c r="F28" i="23"/>
  <c r="A29" i="23"/>
  <c r="B29" i="23"/>
  <c r="C29" i="23" a="1"/>
  <c r="C29" i="23"/>
  <c r="D29" i="23" a="1"/>
  <c r="D29" i="23"/>
  <c r="E29" i="23" a="1"/>
  <c r="E29" i="23"/>
  <c r="F29" i="23" a="1"/>
  <c r="F29" i="23"/>
  <c r="A30" i="23"/>
  <c r="B30" i="23"/>
  <c r="C30" i="23" a="1"/>
  <c r="C30" i="23"/>
  <c r="D30" i="23" a="1"/>
  <c r="D30" i="23"/>
  <c r="E30" i="23" a="1"/>
  <c r="E30" i="23"/>
  <c r="F30" i="23" a="1"/>
  <c r="F30" i="23"/>
  <c r="A31" i="23"/>
  <c r="B31" i="23"/>
  <c r="C31" i="23" a="1"/>
  <c r="C31" i="23"/>
  <c r="D31" i="23" a="1"/>
  <c r="D31" i="23"/>
  <c r="E31" i="23" a="1"/>
  <c r="E31" i="23"/>
  <c r="F31" i="23" a="1"/>
  <c r="F31" i="23"/>
  <c r="A32" i="23"/>
  <c r="B32" i="23"/>
  <c r="C32" i="23" a="1"/>
  <c r="C32" i="23"/>
  <c r="D32" i="23" a="1"/>
  <c r="D32" i="23"/>
  <c r="E32" i="23" a="1"/>
  <c r="E32" i="23"/>
  <c r="F32" i="23" a="1"/>
  <c r="F32" i="23"/>
  <c r="A33" i="23"/>
  <c r="B33" i="23"/>
  <c r="C33" i="23" a="1"/>
  <c r="C33" i="23"/>
  <c r="D33" i="23" a="1"/>
  <c r="D33" i="23"/>
  <c r="E33" i="23" a="1"/>
  <c r="E33" i="23"/>
  <c r="F33" i="23" a="1"/>
  <c r="F33" i="23"/>
  <c r="A34" i="23"/>
  <c r="B34" i="23"/>
  <c r="C34" i="23" a="1"/>
  <c r="C34" i="23"/>
  <c r="D34" i="23" a="1"/>
  <c r="D34" i="23"/>
  <c r="E34" i="23" a="1"/>
  <c r="E34" i="23"/>
  <c r="F34" i="23" a="1"/>
  <c r="F34" i="23"/>
  <c r="A35" i="23"/>
  <c r="B35" i="23"/>
  <c r="C35" i="23" a="1"/>
  <c r="C35" i="23"/>
  <c r="D35" i="23" a="1"/>
  <c r="D35" i="23"/>
  <c r="E35" i="23" a="1"/>
  <c r="E35" i="23"/>
  <c r="F35" i="23" a="1"/>
  <c r="F35" i="23"/>
  <c r="A36" i="23"/>
  <c r="B36" i="23"/>
  <c r="C36" i="23" a="1"/>
  <c r="C36" i="23"/>
  <c r="D36" i="23" a="1"/>
  <c r="D36" i="23"/>
  <c r="E36" i="23" a="1"/>
  <c r="E36" i="23"/>
  <c r="F36" i="23" a="1"/>
  <c r="F36" i="23"/>
  <c r="A37" i="23"/>
  <c r="B37" i="23"/>
  <c r="C37" i="23" a="1"/>
  <c r="C37" i="23"/>
  <c r="D37" i="23" a="1"/>
  <c r="D37" i="23"/>
  <c r="E37" i="23" a="1"/>
  <c r="E37" i="23"/>
  <c r="F37" i="23" a="1"/>
  <c r="F37" i="23"/>
  <c r="A38" i="23"/>
  <c r="B38" i="23"/>
  <c r="C38" i="23" a="1"/>
  <c r="C38" i="23"/>
  <c r="D38" i="23" a="1"/>
  <c r="D38" i="23"/>
  <c r="E38" i="23" a="1"/>
  <c r="E38" i="23"/>
  <c r="F38" i="23" a="1"/>
  <c r="F38" i="23"/>
  <c r="A39" i="23"/>
  <c r="B39" i="23"/>
  <c r="C39" i="23" a="1"/>
  <c r="C39" i="23"/>
  <c r="D39" i="23" a="1"/>
  <c r="D39" i="23"/>
  <c r="E39" i="23" a="1"/>
  <c r="E39" i="23"/>
  <c r="F39" i="23" a="1"/>
  <c r="F39" i="23"/>
  <c r="A40" i="23"/>
  <c r="B40" i="23"/>
  <c r="C40" i="23" a="1"/>
  <c r="C40" i="23"/>
  <c r="D40" i="23" a="1"/>
  <c r="D40" i="23"/>
  <c r="E40" i="23" a="1"/>
  <c r="E40" i="23"/>
  <c r="F40" i="23" a="1"/>
  <c r="F40" i="23"/>
  <c r="A41" i="23"/>
  <c r="B41" i="23"/>
  <c r="C41" i="23" a="1"/>
  <c r="C41" i="23"/>
  <c r="D41" i="23" a="1"/>
  <c r="D41" i="23"/>
  <c r="E41" i="23" a="1"/>
  <c r="E41" i="23"/>
  <c r="F41" i="23" a="1"/>
  <c r="F41" i="23"/>
  <c r="A42" i="23"/>
  <c r="B42" i="23"/>
  <c r="C42" i="23" a="1"/>
  <c r="C42" i="23"/>
  <c r="D42" i="23" a="1"/>
  <c r="D42" i="23"/>
  <c r="E42" i="23" a="1"/>
  <c r="E42" i="23"/>
  <c r="F42" i="23" a="1"/>
  <c r="F42" i="23"/>
  <c r="A43" i="23"/>
  <c r="B43" i="23"/>
  <c r="C43" i="23" a="1"/>
  <c r="C43" i="23"/>
  <c r="D43" i="23" a="1"/>
  <c r="D43" i="23"/>
  <c r="E43" i="23" a="1"/>
  <c r="E43" i="23"/>
  <c r="F43" i="23" a="1"/>
  <c r="F43" i="23"/>
  <c r="C45" i="23"/>
  <c r="D45" i="23"/>
  <c r="E45" i="23"/>
  <c r="F45" i="23"/>
  <c r="C46" i="23"/>
  <c r="D46" i="23"/>
  <c r="E46" i="23"/>
  <c r="F46" i="23"/>
  <c r="C47" i="23" a="1"/>
  <c r="C47" i="23"/>
  <c r="D47" i="23" a="1"/>
  <c r="D47" i="23"/>
  <c r="E47" i="23" a="1"/>
  <c r="E47" i="23"/>
  <c r="F47" i="23" a="1"/>
  <c r="F47" i="23"/>
  <c r="C48" i="23"/>
  <c r="D48" i="23"/>
  <c r="E48" i="23"/>
  <c r="F48" i="23"/>
  <c r="B50" i="23"/>
  <c r="R54" i="23" a="1"/>
  <c r="R54" i="23"/>
  <c r="S54" i="23" a="1"/>
  <c r="S54" i="23"/>
  <c r="T54" i="23" a="1"/>
  <c r="T54" i="23"/>
  <c r="U54" i="23" a="1"/>
  <c r="U54" i="23"/>
  <c r="V54" i="23" a="1"/>
  <c r="V54" i="23"/>
  <c r="W54" i="23" a="1"/>
  <c r="W54" i="23"/>
  <c r="X54" i="23" a="1"/>
  <c r="X54" i="23"/>
  <c r="Y54" i="23" a="1"/>
  <c r="Y54" i="23"/>
  <c r="Z54" i="23" a="1"/>
  <c r="Z54" i="23"/>
  <c r="AA54" i="23" a="1"/>
  <c r="AA54" i="23"/>
  <c r="R55" i="23" a="1"/>
  <c r="R55" i="23"/>
  <c r="S55" i="23" a="1"/>
  <c r="S55" i="23"/>
  <c r="T55" i="23" a="1"/>
  <c r="T55" i="23"/>
  <c r="U55" i="23" a="1"/>
  <c r="U55" i="23"/>
  <c r="V55" i="23" a="1"/>
  <c r="V55" i="23"/>
  <c r="W55" i="23" a="1"/>
  <c r="W55" i="23"/>
  <c r="X55" i="23" a="1"/>
  <c r="X55" i="23"/>
  <c r="Y55" i="23" a="1"/>
  <c r="Y55" i="23"/>
  <c r="Z55" i="23" a="1"/>
  <c r="Z55" i="23"/>
  <c r="AA55" i="23" a="1"/>
  <c r="AA55" i="23"/>
  <c r="R56" i="23" a="1"/>
  <c r="R56" i="23"/>
  <c r="S56" i="23" a="1"/>
  <c r="S56" i="23"/>
  <c r="T56" i="23" a="1"/>
  <c r="T56" i="23"/>
  <c r="U56" i="23" a="1"/>
  <c r="U56" i="23"/>
  <c r="V56" i="23" a="1"/>
  <c r="V56" i="23"/>
  <c r="W56" i="23" a="1"/>
  <c r="W56" i="23"/>
  <c r="X56" i="23" a="1"/>
  <c r="X56" i="23"/>
  <c r="Y56" i="23" a="1"/>
  <c r="Y56" i="23"/>
  <c r="Z56" i="23" a="1"/>
  <c r="Z56" i="23"/>
  <c r="AA56" i="23" a="1"/>
  <c r="AA56" i="23"/>
  <c r="R57" i="23" a="1"/>
  <c r="R57" i="23"/>
  <c r="S57" i="23" a="1"/>
  <c r="S57" i="23"/>
  <c r="T57" i="23" a="1"/>
  <c r="T57" i="23"/>
  <c r="U57" i="23" a="1"/>
  <c r="U57" i="23"/>
  <c r="V57" i="23" a="1"/>
  <c r="V57" i="23"/>
  <c r="W57" i="23" a="1"/>
  <c r="W57" i="23"/>
  <c r="X57" i="23" a="1"/>
  <c r="X57" i="23"/>
  <c r="Y57" i="23" a="1"/>
  <c r="Y57" i="23"/>
  <c r="Z57" i="23" a="1"/>
  <c r="Z57" i="23"/>
  <c r="AA57" i="23" a="1"/>
  <c r="AA57" i="23"/>
  <c r="R58" i="23" a="1"/>
  <c r="R58" i="23"/>
  <c r="S58" i="23" a="1"/>
  <c r="S58" i="23"/>
  <c r="T58" i="23" a="1"/>
  <c r="T58" i="23"/>
  <c r="U58" i="23" a="1"/>
  <c r="U58" i="23"/>
  <c r="V58" i="23" a="1"/>
  <c r="V58" i="23"/>
  <c r="W58" i="23" a="1"/>
  <c r="W58" i="23"/>
  <c r="X58" i="23" a="1"/>
  <c r="X58" i="23"/>
  <c r="Y58" i="23" a="1"/>
  <c r="Y58" i="23"/>
  <c r="Z58" i="23" a="1"/>
  <c r="Z58" i="23"/>
  <c r="AA58" i="23" a="1"/>
  <c r="AA58" i="23"/>
  <c r="R59" i="23" a="1"/>
  <c r="R59" i="23"/>
  <c r="S59" i="23" a="1"/>
  <c r="S59" i="23"/>
  <c r="T59" i="23" a="1"/>
  <c r="T59" i="23"/>
  <c r="U59" i="23" a="1"/>
  <c r="U59" i="23"/>
  <c r="V59" i="23" a="1"/>
  <c r="V59" i="23"/>
  <c r="W59" i="23" a="1"/>
  <c r="W59" i="23"/>
  <c r="X59" i="23" a="1"/>
  <c r="X59" i="23"/>
  <c r="Y59" i="23" a="1"/>
  <c r="Y59" i="23"/>
  <c r="Z59" i="23" a="1"/>
  <c r="Z59" i="23"/>
  <c r="AA59" i="23" a="1"/>
  <c r="AA59" i="23"/>
  <c r="R60" i="23" a="1"/>
  <c r="R60" i="23"/>
  <c r="S60" i="23" a="1"/>
  <c r="S60" i="23"/>
  <c r="T60" i="23" a="1"/>
  <c r="T60" i="23"/>
  <c r="U60" i="23" a="1"/>
  <c r="U60" i="23"/>
  <c r="V60" i="23" a="1"/>
  <c r="V60" i="23"/>
  <c r="W60" i="23" a="1"/>
  <c r="W60" i="23"/>
  <c r="X60" i="23" a="1"/>
  <c r="X60" i="23"/>
  <c r="Y60" i="23" a="1"/>
  <c r="Y60" i="23"/>
  <c r="Z60" i="23" a="1"/>
  <c r="Z60" i="23"/>
  <c r="AA60" i="23" a="1"/>
  <c r="AA60" i="23"/>
  <c r="R61" i="23" a="1"/>
  <c r="R61" i="23"/>
  <c r="S61" i="23" a="1"/>
  <c r="S61" i="23"/>
  <c r="T61" i="23" a="1"/>
  <c r="T61" i="23"/>
  <c r="U61" i="23" a="1"/>
  <c r="U61" i="23"/>
  <c r="V61" i="23" a="1"/>
  <c r="V61" i="23"/>
  <c r="W61" i="23" a="1"/>
  <c r="W61" i="23"/>
  <c r="X61" i="23" a="1"/>
  <c r="X61" i="23"/>
  <c r="Y61" i="23" a="1"/>
  <c r="Y61" i="23"/>
  <c r="Z61" i="23" a="1"/>
  <c r="Z61" i="23"/>
  <c r="AA61" i="23" a="1"/>
  <c r="AA61" i="23"/>
  <c r="R62" i="23" a="1"/>
  <c r="R62" i="23"/>
  <c r="S62" i="23" a="1"/>
  <c r="S62" i="23"/>
  <c r="T62" i="23" a="1"/>
  <c r="T62" i="23"/>
  <c r="U62" i="23" a="1"/>
  <c r="U62" i="23"/>
  <c r="V62" i="23" a="1"/>
  <c r="V62" i="23"/>
  <c r="W62" i="23" a="1"/>
  <c r="W62" i="23"/>
  <c r="X62" i="23" a="1"/>
  <c r="X62" i="23"/>
  <c r="Y62" i="23" a="1"/>
  <c r="Y62" i="23"/>
  <c r="Z62" i="23" a="1"/>
  <c r="Z62" i="23"/>
  <c r="AA62" i="23" a="1"/>
  <c r="AA62" i="23"/>
  <c r="R63" i="23" a="1"/>
  <c r="R63" i="23"/>
  <c r="S63" i="23" a="1"/>
  <c r="S63" i="23"/>
  <c r="T63" i="23" a="1"/>
  <c r="T63" i="23"/>
  <c r="U63" i="23" a="1"/>
  <c r="U63" i="23"/>
  <c r="V63" i="23" a="1"/>
  <c r="V63" i="23"/>
  <c r="W63" i="23" a="1"/>
  <c r="W63" i="23"/>
  <c r="X63" i="23" a="1"/>
  <c r="X63" i="23"/>
  <c r="Y63" i="23" a="1"/>
  <c r="Y63" i="23"/>
  <c r="Z63" i="23" a="1"/>
  <c r="Z63" i="23"/>
  <c r="AA63" i="23" a="1"/>
  <c r="AA63" i="23"/>
  <c r="R64" i="23" a="1"/>
  <c r="R64" i="23"/>
  <c r="S64" i="23" a="1"/>
  <c r="S64" i="23"/>
  <c r="T64" i="23" a="1"/>
  <c r="T64" i="23"/>
  <c r="U64" i="23" a="1"/>
  <c r="U64" i="23"/>
  <c r="V64" i="23" a="1"/>
  <c r="V64" i="23"/>
  <c r="W64" i="23" a="1"/>
  <c r="W64" i="23"/>
  <c r="X64" i="23" a="1"/>
  <c r="X64" i="23"/>
  <c r="Y64" i="23" a="1"/>
  <c r="Y64" i="23"/>
  <c r="Z64" i="23" a="1"/>
  <c r="Z64" i="23"/>
  <c r="AA64" i="23" a="1"/>
  <c r="AA64" i="23"/>
  <c r="R65" i="23" a="1"/>
  <c r="R65" i="23"/>
  <c r="S65" i="23" a="1"/>
  <c r="S65" i="23"/>
  <c r="T65" i="23" a="1"/>
  <c r="T65" i="23"/>
  <c r="U65" i="23" a="1"/>
  <c r="U65" i="23"/>
  <c r="V65" i="23" a="1"/>
  <c r="V65" i="23"/>
  <c r="W65" i="23" a="1"/>
  <c r="W65" i="23"/>
  <c r="X65" i="23" a="1"/>
  <c r="X65" i="23"/>
  <c r="Y65" i="23" a="1"/>
  <c r="Y65" i="23"/>
  <c r="Z65" i="23" a="1"/>
  <c r="Z65" i="23"/>
  <c r="AA65" i="23" a="1"/>
  <c r="AA65" i="23"/>
  <c r="R66" i="23" a="1"/>
  <c r="R66" i="23"/>
  <c r="S66" i="23" a="1"/>
  <c r="S66" i="23"/>
  <c r="T66" i="23" a="1"/>
  <c r="T66" i="23"/>
  <c r="U66" i="23" a="1"/>
  <c r="U66" i="23"/>
  <c r="V66" i="23" a="1"/>
  <c r="V66" i="23"/>
  <c r="W66" i="23" a="1"/>
  <c r="W66" i="23"/>
  <c r="X66" i="23" a="1"/>
  <c r="X66" i="23"/>
  <c r="Y66" i="23" a="1"/>
  <c r="Y66" i="23"/>
  <c r="Z66" i="23" a="1"/>
  <c r="Z66" i="23"/>
  <c r="AA66" i="23" a="1"/>
  <c r="AA66" i="23"/>
  <c r="R67" i="23" a="1"/>
  <c r="R67" i="23"/>
  <c r="S67" i="23" a="1"/>
  <c r="S67" i="23"/>
  <c r="T67" i="23" a="1"/>
  <c r="T67" i="23"/>
  <c r="U67" i="23" a="1"/>
  <c r="U67" i="23"/>
  <c r="V67" i="23" a="1"/>
  <c r="V67" i="23"/>
  <c r="W67" i="23" a="1"/>
  <c r="W67" i="23"/>
  <c r="X67" i="23" a="1"/>
  <c r="X67" i="23"/>
  <c r="Y67" i="23" a="1"/>
  <c r="Y67" i="23"/>
  <c r="Z67" i="23" a="1"/>
  <c r="Z67" i="23"/>
  <c r="AA67" i="23" a="1"/>
  <c r="AA67" i="23"/>
  <c r="R68" i="23" a="1"/>
  <c r="R68" i="23"/>
  <c r="S68" i="23" a="1"/>
  <c r="S68" i="23"/>
  <c r="T68" i="23" a="1"/>
  <c r="T68" i="23"/>
  <c r="U68" i="23" a="1"/>
  <c r="U68" i="23"/>
  <c r="V68" i="23" a="1"/>
  <c r="V68" i="23"/>
  <c r="W68" i="23" a="1"/>
  <c r="W68" i="23"/>
  <c r="X68" i="23" a="1"/>
  <c r="X68" i="23"/>
  <c r="Y68" i="23" a="1"/>
  <c r="Y68" i="23"/>
  <c r="Z68" i="23" a="1"/>
  <c r="Z68" i="23"/>
  <c r="AA68" i="23" a="1"/>
  <c r="AA68" i="23"/>
  <c r="R69" i="23" a="1"/>
  <c r="R69" i="23"/>
  <c r="S69" i="23" a="1"/>
  <c r="S69" i="23"/>
  <c r="T69" i="23" a="1"/>
  <c r="T69" i="23"/>
  <c r="U69" i="23" a="1"/>
  <c r="U69" i="23"/>
  <c r="V69" i="23" a="1"/>
  <c r="V69" i="23"/>
  <c r="W69" i="23" a="1"/>
  <c r="W69" i="23"/>
  <c r="X69" i="23" a="1"/>
  <c r="X69" i="23"/>
  <c r="Y69" i="23" a="1"/>
  <c r="Y69" i="23"/>
  <c r="Z69" i="23" a="1"/>
  <c r="Z69" i="23"/>
  <c r="AA69" i="23" a="1"/>
  <c r="AA69" i="23"/>
  <c r="R70" i="23" a="1"/>
  <c r="R70" i="23"/>
  <c r="S70" i="23" a="1"/>
  <c r="S70" i="23"/>
  <c r="T70" i="23" a="1"/>
  <c r="T70" i="23"/>
  <c r="U70" i="23" a="1"/>
  <c r="U70" i="23"/>
  <c r="V70" i="23" a="1"/>
  <c r="V70" i="23"/>
  <c r="W70" i="23" a="1"/>
  <c r="W70" i="23"/>
  <c r="X70" i="23" a="1"/>
  <c r="X70" i="23"/>
  <c r="Y70" i="23" a="1"/>
  <c r="Y70" i="23"/>
  <c r="Z70" i="23" a="1"/>
  <c r="Z70" i="23"/>
  <c r="AA70" i="23" a="1"/>
  <c r="AA70" i="23"/>
  <c r="R71" i="23" a="1"/>
  <c r="R71" i="23"/>
  <c r="S71" i="23" a="1"/>
  <c r="S71" i="23"/>
  <c r="T71" i="23" a="1"/>
  <c r="T71" i="23"/>
  <c r="U71" i="23" a="1"/>
  <c r="U71" i="23"/>
  <c r="V71" i="23" a="1"/>
  <c r="V71" i="23"/>
  <c r="W71" i="23" a="1"/>
  <c r="W71" i="23"/>
  <c r="X71" i="23" a="1"/>
  <c r="X71" i="23"/>
  <c r="Y71" i="23" a="1"/>
  <c r="Y71" i="23"/>
  <c r="Z71" i="23" a="1"/>
  <c r="Z71" i="23"/>
  <c r="AA71" i="23" a="1"/>
  <c r="AA71" i="23"/>
  <c r="R72" i="23" a="1"/>
  <c r="R72" i="23"/>
  <c r="S72" i="23" a="1"/>
  <c r="S72" i="23"/>
  <c r="T72" i="23" a="1"/>
  <c r="T72" i="23"/>
  <c r="U72" i="23" a="1"/>
  <c r="U72" i="23"/>
  <c r="V72" i="23" a="1"/>
  <c r="V72" i="23"/>
  <c r="W72" i="23" a="1"/>
  <c r="W72" i="23"/>
  <c r="X72" i="23" a="1"/>
  <c r="X72" i="23"/>
  <c r="Y72" i="23" a="1"/>
  <c r="Y72" i="23"/>
  <c r="Z72" i="23" a="1"/>
  <c r="Z72" i="23"/>
  <c r="AA72" i="23" a="1"/>
  <c r="AA72" i="23"/>
  <c r="R73" i="23" a="1"/>
  <c r="R73" i="23"/>
  <c r="S73" i="23" a="1"/>
  <c r="S73" i="23"/>
  <c r="T73" i="23" a="1"/>
  <c r="T73" i="23"/>
  <c r="U73" i="23" a="1"/>
  <c r="U73" i="23"/>
  <c r="V73" i="23" a="1"/>
  <c r="V73" i="23"/>
  <c r="W73" i="23" a="1"/>
  <c r="W73" i="23"/>
  <c r="X73" i="23" a="1"/>
  <c r="X73" i="23"/>
  <c r="Y73" i="23" a="1"/>
  <c r="Y73" i="23"/>
  <c r="Z73" i="23" a="1"/>
  <c r="Z73" i="23"/>
  <c r="AA73" i="23" a="1"/>
  <c r="AA73" i="23"/>
  <c r="R74" i="23" a="1"/>
  <c r="R74" i="23"/>
  <c r="S74" i="23" a="1"/>
  <c r="S74" i="23"/>
  <c r="T74" i="23" a="1"/>
  <c r="T74" i="23"/>
  <c r="U74" i="23" a="1"/>
  <c r="U74" i="23"/>
  <c r="V74" i="23" a="1"/>
  <c r="V74" i="23"/>
  <c r="W74" i="23" a="1"/>
  <c r="W74" i="23"/>
  <c r="X74" i="23" a="1"/>
  <c r="X74" i="23"/>
  <c r="Y74" i="23" a="1"/>
  <c r="Y74" i="23"/>
  <c r="Z74" i="23" a="1"/>
  <c r="Z74" i="23"/>
  <c r="AA74" i="23" a="1"/>
  <c r="AA74" i="23"/>
  <c r="S2" i="11"/>
  <c r="T2" i="11"/>
  <c r="U2" i="11"/>
  <c r="V2" i="11"/>
  <c r="W2" i="11"/>
  <c r="X2" i="11"/>
  <c r="S3" i="11"/>
  <c r="T3" i="11"/>
  <c r="U3" i="11"/>
  <c r="V3" i="11"/>
  <c r="W3" i="11"/>
  <c r="X3" i="11"/>
  <c r="AE3" i="11"/>
  <c r="AF3" i="11"/>
  <c r="D4" i="11" a="1"/>
  <c r="D4" i="11"/>
  <c r="E4" i="11"/>
  <c r="L4" i="11"/>
  <c r="M4" i="11"/>
  <c r="S4" i="11"/>
  <c r="T4" i="11"/>
  <c r="U4" i="11"/>
  <c r="V4" i="11"/>
  <c r="W4" i="11"/>
  <c r="X4" i="11"/>
  <c r="AE4" i="11"/>
  <c r="AF4" i="11"/>
  <c r="D5" i="11" a="1"/>
  <c r="D5" i="11"/>
  <c r="E5" i="11"/>
  <c r="L5" i="11"/>
  <c r="M5" i="11"/>
  <c r="D6" i="11" a="1"/>
  <c r="D6" i="11"/>
  <c r="E6" i="11"/>
  <c r="L6" i="11"/>
  <c r="M6" i="11"/>
  <c r="D7" i="11" a="1"/>
  <c r="D7" i="11"/>
  <c r="E7" i="11"/>
  <c r="L7" i="11"/>
  <c r="M7" i="11"/>
  <c r="D8" i="11" a="1"/>
  <c r="D8" i="11"/>
  <c r="E8" i="11"/>
  <c r="L8" i="11"/>
  <c r="M8" i="11"/>
  <c r="D9" i="11" a="1"/>
  <c r="D9" i="11"/>
  <c r="E9" i="11"/>
  <c r="L9" i="11"/>
  <c r="M9" i="11"/>
  <c r="D10" i="11" a="1"/>
  <c r="D10" i="11"/>
  <c r="E10" i="11"/>
  <c r="L10" i="11"/>
  <c r="M10" i="11"/>
  <c r="D11" i="11" a="1"/>
  <c r="D11" i="11"/>
  <c r="E11" i="11"/>
  <c r="U11" i="11" a="1"/>
  <c r="U11" i="11"/>
  <c r="V11" i="11"/>
  <c r="D12" i="11" a="1"/>
  <c r="D12" i="11"/>
  <c r="E12" i="11"/>
  <c r="U12" i="11" a="1"/>
  <c r="U12" i="11"/>
  <c r="V12" i="11"/>
  <c r="D13" i="11" a="1"/>
  <c r="D13" i="11"/>
  <c r="E13" i="11"/>
  <c r="U13" i="11" a="1"/>
  <c r="U13" i="11"/>
  <c r="V13" i="11"/>
  <c r="D14" i="11" a="1"/>
  <c r="D14" i="11"/>
  <c r="E14" i="11"/>
  <c r="U14" i="11" a="1"/>
  <c r="U14" i="11"/>
  <c r="V14" i="11"/>
  <c r="D15" i="11" a="1"/>
  <c r="D15" i="11"/>
  <c r="E15" i="11"/>
  <c r="U15" i="11" a="1"/>
  <c r="U15" i="11"/>
  <c r="V15" i="11"/>
  <c r="D16" i="11" a="1"/>
  <c r="D16" i="11"/>
  <c r="E16" i="11"/>
  <c r="U16" i="11" a="1"/>
  <c r="U16" i="11"/>
  <c r="V16" i="11"/>
  <c r="D17" i="11" a="1"/>
  <c r="D17" i="11"/>
  <c r="E17" i="11"/>
  <c r="U17" i="11" a="1"/>
  <c r="U17" i="11"/>
  <c r="V17" i="11"/>
  <c r="D18" i="11" a="1"/>
  <c r="D18" i="11"/>
  <c r="E18" i="11"/>
  <c r="U18" i="11" a="1"/>
  <c r="U18" i="11"/>
  <c r="V18" i="11"/>
  <c r="D19" i="11" a="1"/>
  <c r="D19" i="11"/>
  <c r="E19" i="11"/>
  <c r="U19" i="11" a="1"/>
  <c r="U19" i="11"/>
  <c r="V19" i="11"/>
  <c r="D20" i="11" a="1"/>
  <c r="D20" i="11"/>
  <c r="E20" i="11"/>
  <c r="U20" i="11" a="1"/>
  <c r="U20" i="11"/>
  <c r="V20" i="11"/>
  <c r="D21" i="11" a="1"/>
  <c r="D21" i="11"/>
  <c r="E21" i="11"/>
  <c r="U21" i="11" a="1"/>
  <c r="U21" i="11"/>
  <c r="V21" i="11"/>
  <c r="D22" i="11" a="1"/>
  <c r="D22" i="11"/>
  <c r="E22" i="11"/>
  <c r="U22" i="11" a="1"/>
  <c r="U22" i="11"/>
  <c r="V22" i="11"/>
  <c r="D23" i="11" a="1"/>
  <c r="D23" i="11"/>
  <c r="E23" i="11"/>
  <c r="U23" i="11" a="1"/>
  <c r="U23" i="11"/>
  <c r="V23" i="11"/>
  <c r="D24" i="11" a="1"/>
  <c r="D24" i="11"/>
  <c r="E24" i="11"/>
  <c r="U24" i="11" a="1"/>
  <c r="U24" i="11"/>
  <c r="V24" i="11"/>
  <c r="D25" i="11" a="1"/>
  <c r="D25" i="11"/>
  <c r="E25" i="11"/>
  <c r="U25" i="11" a="1"/>
  <c r="U25" i="11"/>
  <c r="V25" i="11"/>
  <c r="D26" i="11" a="1"/>
  <c r="D26" i="11"/>
  <c r="E26" i="11"/>
  <c r="U26" i="11" a="1"/>
  <c r="U26" i="11"/>
  <c r="V26" i="11"/>
  <c r="D27" i="11" a="1"/>
  <c r="D27" i="11"/>
  <c r="E27" i="11"/>
  <c r="U27" i="11" a="1"/>
  <c r="U27" i="11"/>
  <c r="V27" i="11"/>
  <c r="D28" i="11" a="1"/>
  <c r="D28" i="11"/>
  <c r="E28" i="11"/>
  <c r="U28" i="11" a="1"/>
  <c r="U28" i="11"/>
  <c r="V28" i="11"/>
  <c r="D29" i="11" a="1"/>
  <c r="D29" i="11"/>
  <c r="E29" i="11"/>
  <c r="U29" i="11" a="1"/>
  <c r="U29" i="11"/>
  <c r="V29" i="11"/>
  <c r="D30" i="11" a="1"/>
  <c r="D30" i="11"/>
  <c r="E30" i="11"/>
  <c r="U30" i="11" a="1"/>
  <c r="U30" i="11"/>
  <c r="V30" i="11"/>
  <c r="D31" i="11" a="1"/>
  <c r="D31" i="11"/>
  <c r="E31" i="11"/>
  <c r="U31" i="11" a="1"/>
  <c r="U31" i="11"/>
  <c r="V31" i="11"/>
  <c r="D32" i="11" a="1"/>
  <c r="D32" i="11"/>
  <c r="E32" i="11"/>
  <c r="U32" i="11" a="1"/>
  <c r="U32" i="11"/>
  <c r="V32" i="11"/>
  <c r="D33" i="11" a="1"/>
  <c r="D33" i="11"/>
  <c r="E33" i="11"/>
  <c r="U33" i="11" a="1"/>
  <c r="U33" i="11"/>
  <c r="V33" i="11"/>
  <c r="D34" i="11" a="1"/>
  <c r="D34" i="11"/>
  <c r="E34" i="11"/>
  <c r="U34" i="11" a="1"/>
  <c r="U34" i="11"/>
  <c r="V34" i="11"/>
  <c r="D35" i="11" a="1"/>
  <c r="D35" i="11"/>
  <c r="E35" i="11"/>
  <c r="U35" i="11" a="1"/>
  <c r="U35" i="11"/>
  <c r="V35" i="11"/>
  <c r="D36" i="11" a="1"/>
  <c r="D36" i="11"/>
  <c r="E36" i="11"/>
  <c r="U36" i="11" a="1"/>
  <c r="U36" i="11"/>
  <c r="V36" i="11"/>
  <c r="D37" i="11" a="1"/>
  <c r="D37" i="11"/>
  <c r="E37" i="11"/>
  <c r="U37" i="11" a="1"/>
  <c r="U37" i="11"/>
  <c r="V37" i="11"/>
  <c r="D38" i="11" a="1"/>
  <c r="D38" i="11"/>
  <c r="E38" i="11"/>
  <c r="U38" i="11" a="1"/>
  <c r="U38" i="11"/>
  <c r="V38" i="11"/>
  <c r="D39" i="11" a="1"/>
  <c r="D39" i="11"/>
  <c r="E39" i="11"/>
  <c r="U39" i="11" a="1"/>
  <c r="U39" i="11"/>
  <c r="V39" i="11"/>
  <c r="D40" i="11" a="1"/>
  <c r="D40" i="11"/>
  <c r="E40" i="11"/>
  <c r="U40" i="11" a="1"/>
  <c r="U40" i="11"/>
  <c r="V40" i="11"/>
  <c r="D41" i="11" a="1"/>
  <c r="D41" i="11"/>
  <c r="E41" i="11"/>
  <c r="U41" i="11" a="1"/>
  <c r="U41" i="11"/>
  <c r="V41" i="11"/>
  <c r="D42" i="11" a="1"/>
  <c r="D42" i="11"/>
  <c r="E42" i="11"/>
  <c r="U42" i="11" a="1"/>
  <c r="U42" i="11"/>
  <c r="V42" i="11"/>
  <c r="D43" i="11" a="1"/>
  <c r="D43" i="11"/>
  <c r="E43" i="11"/>
  <c r="U43" i="11" a="1"/>
  <c r="U43" i="11"/>
  <c r="V43" i="11"/>
  <c r="D44" i="11" a="1"/>
  <c r="D44" i="11"/>
  <c r="E44" i="11"/>
  <c r="U44" i="11" a="1"/>
  <c r="U44" i="11"/>
  <c r="V44" i="11"/>
  <c r="D45" i="11" a="1"/>
  <c r="D45" i="11"/>
  <c r="E45" i="11"/>
  <c r="U45" i="11" a="1"/>
  <c r="U45" i="11"/>
  <c r="V45" i="11"/>
  <c r="D46" i="11" a="1"/>
  <c r="D46" i="11"/>
  <c r="E46" i="11"/>
  <c r="U46" i="11" a="1"/>
  <c r="U46" i="11"/>
  <c r="V46" i="11"/>
  <c r="D47" i="11" a="1"/>
  <c r="D47" i="11"/>
  <c r="E47" i="11"/>
  <c r="U47" i="11" a="1"/>
  <c r="U47" i="11"/>
  <c r="V47" i="11"/>
  <c r="D48" i="11" a="1"/>
  <c r="D48" i="11"/>
  <c r="E48" i="11"/>
  <c r="U48" i="11" a="1"/>
  <c r="U48" i="11"/>
  <c r="V48" i="11"/>
  <c r="D49" i="11" a="1"/>
  <c r="D49" i="11"/>
  <c r="E49" i="11"/>
  <c r="U49" i="11" a="1"/>
  <c r="U49" i="11"/>
  <c r="V49" i="11"/>
  <c r="D50" i="11" a="1"/>
  <c r="D50" i="11"/>
  <c r="E50" i="11"/>
  <c r="U50" i="11" a="1"/>
  <c r="U50" i="11"/>
  <c r="V50" i="11"/>
  <c r="D51" i="11" a="1"/>
  <c r="D51" i="11"/>
  <c r="E51" i="11"/>
  <c r="U51" i="11" a="1"/>
  <c r="U51" i="11"/>
  <c r="V51" i="11"/>
  <c r="D52" i="11" a="1"/>
  <c r="D52" i="11"/>
  <c r="E52" i="11"/>
  <c r="U52" i="11" a="1"/>
  <c r="U52" i="11"/>
  <c r="V52" i="11"/>
  <c r="D53" i="11" a="1"/>
  <c r="D53" i="11"/>
  <c r="E53" i="11"/>
  <c r="U53" i="11" a="1"/>
  <c r="U53" i="11"/>
  <c r="V53" i="11"/>
  <c r="D54" i="11" a="1"/>
  <c r="D54" i="11"/>
  <c r="E54" i="11"/>
  <c r="U54" i="11" a="1"/>
  <c r="U54" i="11"/>
  <c r="V54" i="11"/>
  <c r="D55" i="11" a="1"/>
  <c r="D55" i="11"/>
  <c r="E55" i="11"/>
  <c r="U55" i="11" a="1"/>
  <c r="U55" i="11"/>
  <c r="V55" i="11"/>
  <c r="D56" i="11" a="1"/>
  <c r="D56" i="11"/>
  <c r="E56" i="11"/>
  <c r="U56" i="11" a="1"/>
  <c r="U56" i="11"/>
  <c r="V56" i="11"/>
  <c r="D57" i="11" a="1"/>
  <c r="D57" i="11"/>
  <c r="E57" i="11"/>
  <c r="U57" i="11" a="1"/>
  <c r="U57" i="11"/>
  <c r="V57" i="11"/>
  <c r="D58" i="11" a="1"/>
  <c r="D58" i="11"/>
  <c r="E58" i="11"/>
  <c r="U58" i="11" a="1"/>
  <c r="U58" i="11"/>
  <c r="V58" i="11"/>
  <c r="D59" i="11" a="1"/>
  <c r="D59" i="11"/>
  <c r="E59" i="11"/>
  <c r="U59" i="11" a="1"/>
  <c r="U59" i="11"/>
  <c r="V59" i="11"/>
  <c r="D60" i="11" a="1"/>
  <c r="D60" i="11"/>
  <c r="E60" i="11"/>
  <c r="U60" i="11" a="1"/>
  <c r="U60" i="11"/>
  <c r="V60" i="11"/>
  <c r="D61" i="11" a="1"/>
  <c r="D61" i="11"/>
  <c r="E61" i="11"/>
  <c r="U61" i="11" a="1"/>
  <c r="U61" i="11"/>
  <c r="V61" i="11"/>
  <c r="D62" i="11" a="1"/>
  <c r="D62" i="11"/>
  <c r="E62" i="11"/>
  <c r="U62" i="11" a="1"/>
  <c r="U62" i="11"/>
  <c r="V62" i="11"/>
  <c r="D63" i="11" a="1"/>
  <c r="D63" i="11"/>
  <c r="E63" i="11"/>
  <c r="U63" i="11" a="1"/>
  <c r="U63" i="11"/>
  <c r="V63" i="11"/>
  <c r="D64" i="11" a="1"/>
  <c r="D64" i="11"/>
  <c r="E64" i="11"/>
  <c r="U64" i="11" a="1"/>
  <c r="U64" i="11"/>
  <c r="V64" i="11"/>
  <c r="D65" i="11" a="1"/>
  <c r="D65" i="11"/>
  <c r="E65" i="11"/>
  <c r="U65" i="11" a="1"/>
  <c r="U65" i="11"/>
  <c r="V65" i="11"/>
  <c r="D66" i="11" a="1"/>
  <c r="D66" i="11"/>
  <c r="E66" i="11"/>
  <c r="U66" i="11" a="1"/>
  <c r="U66" i="11"/>
  <c r="V66" i="11"/>
  <c r="D67" i="11" a="1"/>
  <c r="D67" i="11"/>
  <c r="E67" i="11"/>
  <c r="U67" i="11" a="1"/>
  <c r="U67" i="11"/>
  <c r="V67" i="11"/>
  <c r="D68" i="11" a="1"/>
  <c r="D68" i="11"/>
  <c r="E68" i="11"/>
  <c r="U68" i="11" a="1"/>
  <c r="U68" i="11"/>
  <c r="V68" i="11"/>
  <c r="D69" i="11" a="1"/>
  <c r="D69" i="11"/>
  <c r="E69" i="11"/>
  <c r="U69" i="11" a="1"/>
  <c r="U69" i="11"/>
  <c r="V69" i="11"/>
  <c r="D70" i="11" a="1"/>
  <c r="D70" i="11"/>
  <c r="E70" i="11"/>
  <c r="U70" i="11" a="1"/>
  <c r="U70" i="11"/>
  <c r="V70" i="11"/>
  <c r="D71" i="11" a="1"/>
  <c r="D71" i="11"/>
  <c r="E71" i="11"/>
  <c r="U71" i="11" a="1"/>
  <c r="U71" i="11"/>
  <c r="V71" i="11"/>
  <c r="D72" i="11" a="1"/>
  <c r="D72" i="11"/>
  <c r="E72" i="11"/>
  <c r="U72" i="11" a="1"/>
  <c r="U72" i="11"/>
  <c r="V72" i="11"/>
  <c r="D73" i="11" a="1"/>
  <c r="D73" i="11"/>
  <c r="E73" i="11"/>
  <c r="U73" i="11" a="1"/>
  <c r="U73" i="11"/>
  <c r="V73" i="11"/>
  <c r="D74" i="11" a="1"/>
  <c r="D74" i="11"/>
  <c r="E74" i="11"/>
  <c r="U74" i="11" a="1"/>
  <c r="U74" i="11"/>
  <c r="V74" i="11"/>
  <c r="D75" i="11" a="1"/>
  <c r="D75" i="11"/>
  <c r="E75" i="11"/>
  <c r="U75" i="11" a="1"/>
  <c r="U75" i="11"/>
  <c r="V75" i="11"/>
  <c r="D76" i="11" a="1"/>
  <c r="D76" i="11"/>
  <c r="E76" i="11"/>
  <c r="U76" i="11" a="1"/>
  <c r="U76" i="11"/>
  <c r="V76" i="11"/>
  <c r="D77" i="11" a="1"/>
  <c r="D77" i="11"/>
  <c r="E77" i="11"/>
  <c r="U77" i="11" a="1"/>
  <c r="U77" i="11"/>
  <c r="V77" i="11"/>
  <c r="D78" i="11" a="1"/>
  <c r="D78" i="11"/>
  <c r="E78" i="11"/>
  <c r="U78" i="11" a="1"/>
  <c r="U78" i="11"/>
  <c r="V78" i="11"/>
  <c r="D79" i="11" a="1"/>
  <c r="D79" i="11"/>
  <c r="E79" i="11"/>
  <c r="U79" i="11" a="1"/>
  <c r="U79" i="11"/>
  <c r="V79" i="11"/>
  <c r="D80" i="11" a="1"/>
  <c r="D80" i="11"/>
  <c r="E80" i="11"/>
  <c r="U80" i="11" a="1"/>
  <c r="U80" i="11"/>
  <c r="V80" i="11"/>
  <c r="D81" i="11" a="1"/>
  <c r="D81" i="11"/>
  <c r="E81" i="11"/>
  <c r="U81" i="11" a="1"/>
  <c r="U81" i="11"/>
  <c r="V81" i="11"/>
  <c r="D82" i="11" a="1"/>
  <c r="D82" i="11"/>
  <c r="E82" i="11"/>
  <c r="U82" i="11" a="1"/>
  <c r="U82" i="11"/>
  <c r="V82" i="11"/>
  <c r="D83" i="11" a="1"/>
  <c r="D83" i="11"/>
  <c r="E83" i="11"/>
  <c r="U83" i="11" a="1"/>
  <c r="U83" i="11"/>
  <c r="V83" i="11"/>
  <c r="D84" i="11" a="1"/>
  <c r="D84" i="11"/>
  <c r="E84" i="11"/>
  <c r="U84" i="11" a="1"/>
  <c r="U84" i="11"/>
  <c r="V84" i="11"/>
  <c r="D85" i="11" a="1"/>
  <c r="D85" i="11"/>
  <c r="E85" i="11"/>
  <c r="U85" i="11" a="1"/>
  <c r="U85" i="11"/>
  <c r="V85" i="11"/>
  <c r="D86" i="11" a="1"/>
  <c r="D86" i="11"/>
  <c r="E86" i="11"/>
  <c r="U86" i="11" a="1"/>
  <c r="U86" i="11"/>
  <c r="V86" i="11"/>
  <c r="D87" i="11" a="1"/>
  <c r="D87" i="11"/>
  <c r="E87" i="11"/>
  <c r="U87" i="11" a="1"/>
  <c r="U87" i="11"/>
  <c r="V87" i="11"/>
  <c r="D88" i="11" a="1"/>
  <c r="D88" i="11"/>
  <c r="E88" i="11"/>
  <c r="U88" i="11" a="1"/>
  <c r="U88" i="11"/>
  <c r="V88" i="11"/>
  <c r="D89" i="11" a="1"/>
  <c r="D89" i="11"/>
  <c r="E89" i="11"/>
  <c r="U89" i="11" a="1"/>
  <c r="U89" i="11"/>
  <c r="V89" i="11"/>
  <c r="D90" i="11" a="1"/>
  <c r="D90" i="11"/>
  <c r="E90" i="11"/>
  <c r="U90" i="11" a="1"/>
  <c r="U90" i="11"/>
  <c r="V90" i="11"/>
  <c r="D91" i="11" a="1"/>
  <c r="D91" i="11"/>
  <c r="E91" i="11"/>
  <c r="U91" i="11" a="1"/>
  <c r="U91" i="11"/>
  <c r="V91" i="11"/>
  <c r="D92" i="11" a="1"/>
  <c r="D92" i="11"/>
  <c r="E92" i="11"/>
  <c r="U92" i="11" a="1"/>
  <c r="U92" i="11"/>
  <c r="V92" i="11"/>
  <c r="D93" i="11" a="1"/>
  <c r="D93" i="11"/>
  <c r="E93" i="11"/>
  <c r="U93" i="11" a="1"/>
  <c r="U93" i="11"/>
  <c r="V93" i="11"/>
  <c r="D94" i="11" a="1"/>
  <c r="D94" i="11"/>
  <c r="E94" i="11"/>
  <c r="U94" i="11" a="1"/>
  <c r="U94" i="11"/>
  <c r="V94" i="11"/>
  <c r="D95" i="11" a="1"/>
  <c r="D95" i="11"/>
  <c r="E95" i="11"/>
  <c r="U95" i="11" a="1"/>
  <c r="U95" i="11"/>
  <c r="V95" i="11"/>
  <c r="D96" i="11" a="1"/>
  <c r="D96" i="11"/>
  <c r="E96" i="11"/>
  <c r="U96" i="11" a="1"/>
  <c r="U96" i="11"/>
  <c r="V96" i="11"/>
  <c r="D97" i="11" a="1"/>
  <c r="D97" i="11"/>
  <c r="E97" i="11"/>
  <c r="U97" i="11" a="1"/>
  <c r="U97" i="11"/>
  <c r="V97" i="11"/>
  <c r="D98" i="11" a="1"/>
  <c r="D98" i="11"/>
  <c r="E98" i="11"/>
  <c r="U98" i="11" a="1"/>
  <c r="U98" i="11"/>
  <c r="V98" i="11"/>
  <c r="D99" i="11" a="1"/>
  <c r="D99" i="11"/>
  <c r="E99" i="11"/>
  <c r="U99" i="11" a="1"/>
  <c r="U99" i="11"/>
  <c r="V99" i="11"/>
  <c r="D100" i="11" a="1"/>
  <c r="D100" i="11"/>
  <c r="E100" i="11"/>
  <c r="U100" i="11" a="1"/>
  <c r="U100" i="11"/>
  <c r="V100" i="11"/>
  <c r="D101" i="11" a="1"/>
  <c r="D101" i="11"/>
  <c r="E101" i="11"/>
  <c r="U101" i="11" a="1"/>
  <c r="U101" i="11"/>
  <c r="V101" i="11"/>
  <c r="D102" i="11" a="1"/>
  <c r="D102" i="11"/>
  <c r="E102" i="11"/>
  <c r="D103" i="11" a="1"/>
  <c r="D103" i="11"/>
  <c r="E103" i="11"/>
  <c r="D104" i="11" a="1"/>
  <c r="D104" i="11"/>
  <c r="E104" i="11"/>
  <c r="D105" i="11" a="1"/>
  <c r="D105" i="11"/>
  <c r="E105" i="11"/>
  <c r="D106" i="11" a="1"/>
  <c r="D106" i="11"/>
  <c r="E106" i="11"/>
  <c r="D107" i="11" a="1"/>
  <c r="D107" i="11"/>
  <c r="E107" i="11"/>
  <c r="D108" i="11" a="1"/>
  <c r="D108" i="11"/>
  <c r="E108" i="11"/>
  <c r="D109" i="11" a="1"/>
  <c r="D109" i="11"/>
  <c r="E109" i="11"/>
  <c r="D110" i="11" a="1"/>
  <c r="D110" i="11"/>
  <c r="E110" i="11"/>
  <c r="D111" i="11" a="1"/>
  <c r="D111" i="11"/>
  <c r="E111" i="11"/>
  <c r="D112" i="11" a="1"/>
  <c r="D112" i="11"/>
  <c r="E112" i="11"/>
  <c r="D113" i="11" a="1"/>
  <c r="D113" i="11"/>
  <c r="E113" i="11"/>
  <c r="D114" i="11" a="1"/>
  <c r="D114" i="11"/>
  <c r="E114" i="11"/>
  <c r="D115" i="11" a="1"/>
  <c r="D115" i="11"/>
  <c r="E115" i="11"/>
  <c r="D116" i="11" a="1"/>
  <c r="D116" i="11"/>
  <c r="E116" i="11"/>
  <c r="D117" i="11" a="1"/>
  <c r="D117" i="11"/>
  <c r="E117" i="11"/>
  <c r="D118" i="11" a="1"/>
  <c r="D118" i="11"/>
  <c r="E118" i="11"/>
  <c r="D119" i="11" a="1"/>
  <c r="D119" i="11"/>
  <c r="E119" i="11"/>
  <c r="D120" i="11" a="1"/>
  <c r="D120" i="11"/>
  <c r="E120" i="11"/>
  <c r="D121" i="11" a="1"/>
  <c r="D121" i="11"/>
  <c r="E121" i="11"/>
  <c r="D122" i="11" a="1"/>
  <c r="D122" i="11"/>
  <c r="E122" i="11"/>
  <c r="D123" i="11" a="1"/>
  <c r="D123" i="11"/>
  <c r="E123" i="11"/>
  <c r="D124" i="11" a="1"/>
  <c r="D124" i="11"/>
  <c r="E124" i="11"/>
  <c r="D125" i="11" a="1"/>
  <c r="D125" i="11"/>
  <c r="E125" i="11"/>
  <c r="D126" i="11" a="1"/>
  <c r="D126" i="11"/>
  <c r="E126" i="11"/>
  <c r="D127" i="11" a="1"/>
  <c r="D127" i="11"/>
  <c r="E127" i="11"/>
  <c r="D128" i="11" a="1"/>
  <c r="D128" i="11"/>
  <c r="E128" i="11"/>
  <c r="D129" i="11" a="1"/>
  <c r="D129" i="11"/>
  <c r="E129" i="11"/>
  <c r="D130" i="11" a="1"/>
  <c r="D130" i="11"/>
  <c r="E130" i="11"/>
  <c r="D131" i="11" a="1"/>
  <c r="D131" i="11"/>
  <c r="E131" i="11"/>
  <c r="D132" i="11" a="1"/>
  <c r="D132" i="11"/>
  <c r="E132" i="11"/>
  <c r="D133" i="11" a="1"/>
  <c r="D133" i="11"/>
  <c r="E133" i="11"/>
  <c r="D134" i="11" a="1"/>
  <c r="D134" i="11"/>
  <c r="E134" i="11"/>
  <c r="D135" i="11" a="1"/>
  <c r="D135" i="11"/>
  <c r="E135" i="11"/>
  <c r="D136" i="11" a="1"/>
  <c r="D136" i="11"/>
  <c r="E136" i="11"/>
  <c r="D137" i="11" a="1"/>
  <c r="D137" i="11"/>
  <c r="E137" i="11"/>
  <c r="D138" i="11" a="1"/>
  <c r="D138" i="11"/>
  <c r="E138" i="11"/>
  <c r="D139" i="11" a="1"/>
  <c r="D139" i="11"/>
  <c r="E139" i="11"/>
  <c r="D140" i="11" a="1"/>
  <c r="D140" i="11"/>
  <c r="E140" i="11"/>
  <c r="D141" i="11" a="1"/>
  <c r="D141" i="11"/>
  <c r="E141" i="11"/>
  <c r="D142" i="11" a="1"/>
  <c r="D142" i="11"/>
  <c r="E142" i="11"/>
  <c r="D143" i="11" a="1"/>
  <c r="D143" i="11"/>
  <c r="E143" i="11"/>
  <c r="D144" i="11" a="1"/>
  <c r="D144" i="11"/>
  <c r="E144" i="11"/>
  <c r="D145" i="11" a="1"/>
  <c r="D145" i="11"/>
  <c r="E145" i="11"/>
  <c r="D146" i="11" a="1"/>
  <c r="D146" i="11"/>
  <c r="E146" i="11"/>
  <c r="D147" i="11" a="1"/>
  <c r="D147" i="11"/>
  <c r="E147" i="11"/>
  <c r="D148" i="11" a="1"/>
  <c r="D148" i="11"/>
  <c r="E148" i="11"/>
  <c r="D149" i="11" a="1"/>
  <c r="D149" i="11"/>
  <c r="E149" i="11"/>
  <c r="D150" i="11" a="1"/>
  <c r="D150" i="11"/>
  <c r="E150" i="11"/>
  <c r="D151" i="11" a="1"/>
  <c r="D151" i="11"/>
  <c r="E151" i="11"/>
  <c r="D152" i="11" a="1"/>
  <c r="D152" i="11"/>
  <c r="E152" i="11"/>
  <c r="D153" i="11" a="1"/>
  <c r="D153" i="11"/>
  <c r="E153" i="11"/>
  <c r="D154" i="11" a="1"/>
  <c r="D154" i="11"/>
  <c r="E154" i="11"/>
  <c r="D155" i="11" a="1"/>
  <c r="D155" i="11"/>
  <c r="E155" i="11"/>
  <c r="D156" i="11" a="1"/>
  <c r="D156" i="11"/>
  <c r="E156" i="11"/>
  <c r="D157" i="11" a="1"/>
  <c r="D157" i="11"/>
  <c r="E157" i="11"/>
  <c r="D158" i="11" a="1"/>
  <c r="D158" i="11"/>
  <c r="E158" i="11"/>
  <c r="D159" i="11" a="1"/>
  <c r="D159" i="11"/>
  <c r="E159" i="11"/>
  <c r="D160" i="11" a="1"/>
  <c r="D160" i="11"/>
  <c r="E160" i="11"/>
  <c r="D161" i="11" a="1"/>
  <c r="D161" i="11"/>
  <c r="E161" i="11"/>
  <c r="D162" i="11" a="1"/>
  <c r="D162" i="11"/>
  <c r="E162" i="11"/>
  <c r="D163" i="11" a="1"/>
  <c r="D163" i="11"/>
  <c r="E163" i="11"/>
  <c r="D164" i="11" a="1"/>
  <c r="D164" i="11"/>
  <c r="E164" i="11"/>
  <c r="D165" i="11" a="1"/>
  <c r="D165" i="11"/>
  <c r="E165" i="11"/>
  <c r="D166" i="11" a="1"/>
  <c r="D166" i="11"/>
  <c r="E166" i="11"/>
  <c r="D167" i="11" a="1"/>
  <c r="D167" i="11"/>
  <c r="E167" i="11"/>
  <c r="D168" i="11" a="1"/>
  <c r="D168" i="11"/>
  <c r="E168" i="11"/>
  <c r="D169" i="11" a="1"/>
  <c r="D169" i="11"/>
  <c r="E169" i="11"/>
  <c r="D170" i="11" a="1"/>
  <c r="D170" i="11"/>
  <c r="E170" i="11"/>
  <c r="D171" i="11" a="1"/>
  <c r="D171" i="11"/>
  <c r="E171" i="11"/>
  <c r="D172" i="11" a="1"/>
  <c r="D172" i="11"/>
  <c r="E172" i="11"/>
  <c r="D173" i="11" a="1"/>
  <c r="D173" i="11"/>
  <c r="E173" i="11"/>
  <c r="D174" i="11" a="1"/>
  <c r="D174" i="11"/>
  <c r="E174" i="11"/>
  <c r="D175" i="11" a="1"/>
  <c r="D175" i="11"/>
  <c r="E175" i="11"/>
  <c r="D176" i="11" a="1"/>
  <c r="D176" i="11"/>
  <c r="E176" i="11"/>
  <c r="D177" i="11" a="1"/>
  <c r="D177" i="11"/>
  <c r="E177" i="11"/>
  <c r="D178" i="11" a="1"/>
  <c r="D178" i="11"/>
  <c r="E178" i="11"/>
  <c r="D179" i="11" a="1"/>
  <c r="D179" i="11"/>
  <c r="E179" i="11"/>
  <c r="D180" i="11" a="1"/>
  <c r="D180" i="11"/>
  <c r="E180" i="11"/>
  <c r="D181" i="11" a="1"/>
  <c r="D181" i="11"/>
  <c r="E181" i="11"/>
  <c r="D182" i="11" a="1"/>
  <c r="D182" i="11"/>
  <c r="E182" i="11"/>
  <c r="D183" i="11" a="1"/>
  <c r="D183" i="11"/>
  <c r="E183" i="11"/>
  <c r="D184" i="11" a="1"/>
  <c r="D184" i="11"/>
  <c r="E184" i="11"/>
  <c r="D185" i="11" a="1"/>
  <c r="D185" i="11"/>
  <c r="E185" i="11"/>
  <c r="D186" i="11" a="1"/>
  <c r="D186" i="11"/>
  <c r="E186" i="11"/>
  <c r="D187" i="11" a="1"/>
  <c r="D187" i="11"/>
  <c r="E187" i="11"/>
  <c r="D188" i="11" a="1"/>
  <c r="D188" i="11"/>
  <c r="E188" i="11"/>
  <c r="D189" i="11" a="1"/>
  <c r="D189" i="11"/>
  <c r="E189" i="11"/>
  <c r="D190" i="11" a="1"/>
  <c r="D190" i="11"/>
  <c r="E190" i="11"/>
  <c r="D191" i="11" a="1"/>
  <c r="D191" i="11"/>
  <c r="E191" i="11"/>
  <c r="D192" i="11" a="1"/>
  <c r="D192" i="11"/>
  <c r="E192" i="11"/>
  <c r="D193" i="11" a="1"/>
  <c r="D193" i="11"/>
  <c r="E193" i="11"/>
  <c r="D194" i="11" a="1"/>
  <c r="D194" i="11"/>
  <c r="E194" i="11"/>
  <c r="D195" i="11" a="1"/>
  <c r="D195" i="11"/>
  <c r="E195" i="11"/>
  <c r="D196" i="11" a="1"/>
  <c r="D196" i="11"/>
  <c r="E196" i="11"/>
  <c r="D197" i="11" a="1"/>
  <c r="D197" i="11"/>
  <c r="E197" i="11"/>
  <c r="D198" i="11" a="1"/>
  <c r="D198" i="11"/>
  <c r="E198" i="11"/>
  <c r="D199" i="11" a="1"/>
  <c r="D199" i="11"/>
  <c r="E199" i="11"/>
  <c r="D200" i="11" a="1"/>
  <c r="D200" i="11"/>
  <c r="E200" i="11"/>
  <c r="D201" i="11" a="1"/>
  <c r="D201" i="11"/>
  <c r="E201" i="11"/>
  <c r="D202" i="11" a="1"/>
  <c r="D202" i="11"/>
  <c r="E202" i="11"/>
  <c r="D203" i="11" a="1"/>
  <c r="D203" i="11"/>
  <c r="E203" i="11"/>
  <c r="D204" i="11" a="1"/>
  <c r="D204" i="11"/>
  <c r="E204" i="11"/>
  <c r="D205" i="11" a="1"/>
  <c r="D205" i="11"/>
  <c r="E205" i="11"/>
  <c r="D206" i="11" a="1"/>
  <c r="D206" i="11"/>
  <c r="E206" i="11"/>
  <c r="D207" i="11" a="1"/>
  <c r="D207" i="11"/>
  <c r="E207" i="11"/>
  <c r="D208" i="11" a="1"/>
  <c r="D208" i="11"/>
  <c r="E208" i="11"/>
  <c r="D209" i="11" a="1"/>
  <c r="D209" i="11"/>
  <c r="E209" i="11"/>
  <c r="D210" i="11" a="1"/>
  <c r="D210" i="11"/>
  <c r="E210" i="11"/>
  <c r="D211" i="11" a="1"/>
  <c r="D211" i="11"/>
  <c r="E211" i="11"/>
  <c r="D212" i="11" a="1"/>
  <c r="D212" i="11"/>
  <c r="E212" i="11"/>
  <c r="D213" i="11" a="1"/>
  <c r="D213" i="11"/>
  <c r="E213" i="11"/>
  <c r="D214" i="11" a="1"/>
  <c r="D214" i="11"/>
  <c r="E214" i="11"/>
  <c r="D215" i="11" a="1"/>
  <c r="D215" i="11"/>
  <c r="E215" i="11"/>
  <c r="D216" i="11" a="1"/>
  <c r="D216" i="11"/>
  <c r="E216" i="11"/>
  <c r="D217" i="11" a="1"/>
  <c r="D217" i="11"/>
  <c r="E217" i="11"/>
  <c r="D218" i="11" a="1"/>
  <c r="D218" i="11"/>
  <c r="E218" i="11"/>
  <c r="D219" i="11" a="1"/>
  <c r="D219" i="11"/>
  <c r="E219" i="11"/>
  <c r="D220" i="11" a="1"/>
  <c r="D220" i="11"/>
  <c r="E220" i="11"/>
  <c r="D221" i="11" a="1"/>
  <c r="D221" i="11"/>
  <c r="E221" i="11"/>
  <c r="D222" i="11" a="1"/>
  <c r="D222" i="11"/>
  <c r="E222" i="11"/>
  <c r="D223" i="11" a="1"/>
  <c r="D223" i="11"/>
  <c r="E223" i="11"/>
  <c r="D224" i="11" a="1"/>
  <c r="D224" i="11"/>
  <c r="E224" i="11"/>
  <c r="D225" i="11" a="1"/>
  <c r="D225" i="11"/>
  <c r="E225" i="11"/>
  <c r="D226" i="11" a="1"/>
  <c r="D226" i="11"/>
  <c r="E226" i="11"/>
  <c r="D227" i="11" a="1"/>
  <c r="D227" i="11"/>
  <c r="E227" i="11"/>
  <c r="D228" i="11" a="1"/>
  <c r="D228" i="11"/>
  <c r="E228" i="11"/>
  <c r="D229" i="11" a="1"/>
  <c r="D229" i="11"/>
  <c r="E229" i="11"/>
  <c r="D230" i="11" a="1"/>
  <c r="D230" i="11"/>
  <c r="E230" i="11"/>
  <c r="D231" i="11" a="1"/>
  <c r="D231" i="11"/>
  <c r="E231" i="11"/>
  <c r="D232" i="11" a="1"/>
  <c r="D232" i="11"/>
  <c r="E232" i="11"/>
  <c r="D233" i="11" a="1"/>
  <c r="D233" i="11"/>
  <c r="E233" i="11"/>
  <c r="D234" i="11" a="1"/>
  <c r="D234" i="11"/>
  <c r="E234" i="11"/>
  <c r="D235" i="11" a="1"/>
  <c r="D235" i="11"/>
  <c r="E235" i="11"/>
  <c r="D236" i="11" a="1"/>
  <c r="D236" i="11"/>
  <c r="E236" i="11"/>
  <c r="D237" i="11" a="1"/>
  <c r="D237" i="11"/>
  <c r="E237" i="11"/>
  <c r="D238" i="11" a="1"/>
  <c r="D238" i="11"/>
  <c r="E238" i="11"/>
  <c r="D239" i="11" a="1"/>
  <c r="D239" i="11"/>
  <c r="E239" i="11"/>
  <c r="D240" i="11" a="1"/>
  <c r="D240" i="11"/>
  <c r="E240" i="11"/>
  <c r="D241" i="11" a="1"/>
  <c r="D241" i="11"/>
  <c r="E241" i="11"/>
  <c r="D242" i="11" a="1"/>
  <c r="D242" i="11"/>
  <c r="E242" i="11"/>
  <c r="D243" i="11" a="1"/>
  <c r="D243" i="11"/>
  <c r="E243" i="11"/>
  <c r="D244" i="11" a="1"/>
  <c r="D244" i="11"/>
  <c r="E244" i="11"/>
  <c r="D245" i="11" a="1"/>
  <c r="D245" i="11"/>
  <c r="E245" i="11"/>
  <c r="D246" i="11" a="1"/>
  <c r="D246" i="11"/>
  <c r="E246" i="11"/>
  <c r="D247" i="11" a="1"/>
  <c r="D247" i="11"/>
  <c r="E247" i="11"/>
  <c r="D248" i="11" a="1"/>
  <c r="D248" i="11"/>
  <c r="E248" i="11"/>
  <c r="D249" i="11" a="1"/>
  <c r="D249" i="11"/>
  <c r="E249" i="11"/>
  <c r="D250" i="11" a="1"/>
  <c r="D250" i="11"/>
  <c r="E250" i="11"/>
  <c r="D251" i="11" a="1"/>
  <c r="D251" i="11"/>
  <c r="E251" i="11"/>
  <c r="D252" i="11" a="1"/>
  <c r="D252" i="11"/>
  <c r="E252" i="11"/>
  <c r="D253" i="11" a="1"/>
  <c r="D253" i="11"/>
  <c r="E253" i="11"/>
  <c r="D254" i="11" a="1"/>
  <c r="D254" i="11"/>
  <c r="E254" i="11"/>
  <c r="D255" i="11" a="1"/>
  <c r="D255" i="11"/>
  <c r="E255" i="11"/>
  <c r="D256" i="11" a="1"/>
  <c r="D256" i="11"/>
  <c r="E256" i="11"/>
  <c r="D257" i="11" a="1"/>
  <c r="D257" i="11"/>
  <c r="E257" i="11"/>
  <c r="D258" i="11" a="1"/>
  <c r="D258" i="11"/>
  <c r="E258" i="11"/>
  <c r="D259" i="11" a="1"/>
  <c r="D259" i="11"/>
  <c r="E259" i="11"/>
  <c r="D260" i="11" a="1"/>
  <c r="D260" i="11"/>
  <c r="E260" i="11"/>
  <c r="D261" i="11" a="1"/>
  <c r="D261" i="11"/>
  <c r="E261" i="11"/>
  <c r="D262" i="11" a="1"/>
  <c r="D262" i="11"/>
  <c r="E262" i="11"/>
  <c r="D263" i="11" a="1"/>
  <c r="D263" i="11"/>
  <c r="E263" i="11"/>
  <c r="D264" i="11" a="1"/>
  <c r="D264" i="11"/>
  <c r="E264" i="11"/>
  <c r="D265" i="11" a="1"/>
  <c r="D265" i="11"/>
  <c r="E265" i="11"/>
  <c r="D266" i="11" a="1"/>
  <c r="D266" i="11"/>
  <c r="E266" i="11"/>
  <c r="D267" i="11" a="1"/>
  <c r="D267" i="11"/>
  <c r="E267" i="11"/>
  <c r="D268" i="11" a="1"/>
  <c r="D268" i="11"/>
  <c r="E268" i="11"/>
  <c r="D269" i="11" a="1"/>
  <c r="D269" i="11"/>
  <c r="E269" i="11"/>
  <c r="D270" i="11" a="1"/>
  <c r="D270" i="11"/>
  <c r="E270" i="11"/>
  <c r="D271" i="11" a="1"/>
  <c r="D271" i="11"/>
  <c r="E271" i="11"/>
  <c r="D272" i="11" a="1"/>
  <c r="D272" i="11"/>
  <c r="E272" i="11"/>
  <c r="D273" i="11" a="1"/>
  <c r="D273" i="11"/>
  <c r="E273" i="11"/>
  <c r="D274" i="11" a="1"/>
  <c r="D274" i="11"/>
  <c r="E274" i="11"/>
  <c r="D275" i="11" a="1"/>
  <c r="D275" i="11"/>
  <c r="E275" i="11"/>
  <c r="D276" i="11" a="1"/>
  <c r="D276" i="11"/>
  <c r="E276" i="11"/>
  <c r="D277" i="11" a="1"/>
  <c r="D277" i="11"/>
  <c r="E277" i="11"/>
  <c r="D278" i="11" a="1"/>
  <c r="D278" i="11"/>
  <c r="E278" i="11"/>
  <c r="D279" i="11" a="1"/>
  <c r="D279" i="11"/>
  <c r="E279" i="11"/>
  <c r="D280" i="11" a="1"/>
  <c r="D280" i="11"/>
  <c r="E280" i="11"/>
  <c r="D281" i="11" a="1"/>
  <c r="D281" i="11"/>
  <c r="E281" i="11"/>
  <c r="D282" i="11" a="1"/>
  <c r="D282" i="11"/>
  <c r="E282" i="11"/>
  <c r="D283" i="11" a="1"/>
  <c r="D283" i="11"/>
  <c r="E283" i="11"/>
  <c r="D284" i="11" a="1"/>
  <c r="D284" i="11"/>
  <c r="E284" i="11"/>
  <c r="D285" i="11" a="1"/>
  <c r="D285" i="11"/>
  <c r="E285" i="11"/>
  <c r="D286" i="11" a="1"/>
  <c r="D286" i="11"/>
  <c r="E286" i="11"/>
  <c r="D287" i="11" a="1"/>
  <c r="D287" i="11"/>
  <c r="E287" i="11"/>
  <c r="D288" i="11" a="1"/>
  <c r="D288" i="11"/>
  <c r="E288" i="11"/>
  <c r="D289" i="11" a="1"/>
  <c r="D289" i="11"/>
  <c r="E289" i="11"/>
  <c r="D290" i="11" a="1"/>
  <c r="D290" i="11"/>
  <c r="E290" i="11"/>
  <c r="D291" i="11" a="1"/>
  <c r="D291" i="11"/>
  <c r="E291" i="11"/>
  <c r="D292" i="11" a="1"/>
  <c r="D292" i="11"/>
  <c r="E292" i="11"/>
  <c r="D293" i="11" a="1"/>
  <c r="D293" i="11"/>
  <c r="E293" i="11"/>
  <c r="D294" i="11" a="1"/>
  <c r="D294" i="11"/>
  <c r="E294" i="11"/>
  <c r="D295" i="11" a="1"/>
  <c r="D295" i="11"/>
  <c r="E295" i="11"/>
  <c r="D296" i="11" a="1"/>
  <c r="D296" i="11"/>
  <c r="E296" i="11"/>
  <c r="D297" i="11" a="1"/>
  <c r="D297" i="11"/>
  <c r="E297" i="11"/>
  <c r="D298" i="11" a="1"/>
  <c r="D298" i="11"/>
  <c r="E298" i="11"/>
  <c r="D299" i="11" a="1"/>
  <c r="D299" i="11"/>
  <c r="E299" i="11"/>
  <c r="D300" i="11" a="1"/>
  <c r="D300" i="11"/>
  <c r="E300" i="11"/>
  <c r="D301" i="11" a="1"/>
  <c r="D301" i="11"/>
  <c r="E301" i="11"/>
  <c r="D302" i="11" a="1"/>
  <c r="D302" i="11"/>
  <c r="E302" i="11"/>
  <c r="D303" i="11" a="1"/>
  <c r="D303" i="11"/>
  <c r="E303" i="11"/>
  <c r="D304" i="11" a="1"/>
  <c r="D304" i="11"/>
  <c r="E304" i="11"/>
  <c r="D305" i="11" a="1"/>
  <c r="D305" i="11"/>
  <c r="E305" i="11"/>
  <c r="D306" i="11" a="1"/>
  <c r="D306" i="11"/>
  <c r="E306" i="11"/>
  <c r="D307" i="11" a="1"/>
  <c r="D307" i="11"/>
  <c r="E307" i="11"/>
  <c r="D308" i="11" a="1"/>
  <c r="D308" i="11"/>
  <c r="E308" i="11"/>
  <c r="D309" i="11" a="1"/>
  <c r="D309" i="11"/>
  <c r="E309" i="11"/>
  <c r="D310" i="11" a="1"/>
  <c r="D310" i="11"/>
  <c r="E310" i="11"/>
  <c r="D311" i="11" a="1"/>
  <c r="D311" i="11"/>
  <c r="E311" i="11"/>
  <c r="D312" i="11" a="1"/>
  <c r="D312" i="11"/>
  <c r="E312" i="11"/>
  <c r="D313" i="11" a="1"/>
  <c r="D313" i="11"/>
  <c r="E313" i="11"/>
  <c r="D314" i="11" a="1"/>
  <c r="D314" i="11"/>
  <c r="E314" i="11"/>
  <c r="D315" i="11" a="1"/>
  <c r="D315" i="11"/>
  <c r="E315" i="11"/>
  <c r="D316" i="11" a="1"/>
  <c r="D316" i="11"/>
  <c r="E316" i="11"/>
  <c r="D317" i="11" a="1"/>
  <c r="D317" i="11"/>
  <c r="E317" i="11"/>
  <c r="D318" i="11" a="1"/>
  <c r="D318" i="11"/>
  <c r="E318" i="11"/>
  <c r="D319" i="11" a="1"/>
  <c r="D319" i="11"/>
  <c r="E319" i="11"/>
  <c r="D320" i="11" a="1"/>
  <c r="D320" i="11"/>
  <c r="E320" i="11"/>
  <c r="D321" i="11" a="1"/>
  <c r="D321" i="11"/>
  <c r="E321" i="11"/>
  <c r="D322" i="11" a="1"/>
  <c r="D322" i="11"/>
  <c r="E322" i="11"/>
  <c r="D323" i="11" a="1"/>
  <c r="D323" i="11"/>
  <c r="E323" i="11"/>
  <c r="D324" i="11" a="1"/>
  <c r="D324" i="11"/>
  <c r="E324" i="11"/>
  <c r="D325" i="11" a="1"/>
  <c r="D325" i="11"/>
  <c r="E325" i="11"/>
  <c r="D326" i="11" a="1"/>
  <c r="D326" i="11"/>
  <c r="E326" i="11"/>
  <c r="D327" i="11" a="1"/>
  <c r="D327" i="11"/>
  <c r="E327" i="11"/>
  <c r="D328" i="11" a="1"/>
  <c r="D328" i="11"/>
  <c r="E328" i="11"/>
  <c r="D329" i="11" a="1"/>
  <c r="D329" i="11"/>
  <c r="E329" i="11"/>
  <c r="D330" i="11" a="1"/>
  <c r="D330" i="11"/>
  <c r="E330" i="11"/>
  <c r="D331" i="11" a="1"/>
  <c r="D331" i="11"/>
  <c r="E331" i="11"/>
  <c r="D332" i="11" a="1"/>
  <c r="D332" i="11"/>
  <c r="E332" i="11"/>
  <c r="D333" i="11" a="1"/>
  <c r="D333" i="11"/>
  <c r="E333" i="11"/>
  <c r="D334" i="11" a="1"/>
  <c r="D334" i="11"/>
  <c r="E334" i="11"/>
  <c r="D335" i="11" a="1"/>
  <c r="D335" i="11"/>
  <c r="E335" i="11"/>
  <c r="D336" i="11" a="1"/>
  <c r="D336" i="11"/>
  <c r="E336" i="11"/>
  <c r="D337" i="11" a="1"/>
  <c r="D337" i="11"/>
  <c r="E337" i="11"/>
  <c r="D338" i="11" a="1"/>
  <c r="D338" i="11"/>
  <c r="E338" i="11"/>
  <c r="D339" i="11" a="1"/>
  <c r="D339" i="11"/>
  <c r="E339" i="11"/>
  <c r="D340" i="11" a="1"/>
  <c r="D340" i="11"/>
  <c r="E340" i="11"/>
  <c r="D341" i="11" a="1"/>
  <c r="D341" i="11"/>
  <c r="E341" i="11"/>
  <c r="D342" i="11" a="1"/>
  <c r="D342" i="11"/>
  <c r="E342" i="11"/>
  <c r="D343" i="11" a="1"/>
  <c r="D343" i="11"/>
  <c r="E343" i="11"/>
  <c r="D344" i="11" a="1"/>
  <c r="D344" i="11"/>
  <c r="E344" i="11"/>
  <c r="D345" i="11" a="1"/>
  <c r="D345" i="11"/>
  <c r="E345" i="11"/>
  <c r="D346" i="11" a="1"/>
  <c r="D346" i="11"/>
  <c r="E346" i="11"/>
  <c r="D347" i="11" a="1"/>
  <c r="D347" i="11"/>
  <c r="E347" i="11"/>
  <c r="D348" i="11" a="1"/>
  <c r="D348" i="11"/>
  <c r="E348" i="11"/>
  <c r="D349" i="11" a="1"/>
  <c r="D349" i="11"/>
  <c r="E349" i="11"/>
  <c r="D350" i="11" a="1"/>
  <c r="D350" i="11"/>
  <c r="E350" i="11"/>
  <c r="D351" i="11" a="1"/>
  <c r="D351" i="11"/>
  <c r="E351" i="11"/>
  <c r="D352" i="11" a="1"/>
  <c r="D352" i="11"/>
  <c r="E352" i="11"/>
  <c r="D353" i="11" a="1"/>
  <c r="D353" i="11"/>
  <c r="E353" i="11"/>
  <c r="D354" i="11" a="1"/>
  <c r="D354" i="11"/>
  <c r="E354" i="11"/>
  <c r="D355" i="11" a="1"/>
  <c r="D355" i="11"/>
  <c r="E355" i="11"/>
  <c r="D356" i="11" a="1"/>
  <c r="D356" i="11"/>
  <c r="E356" i="11"/>
  <c r="D357" i="11" a="1"/>
  <c r="D357" i="11"/>
  <c r="E357" i="11"/>
  <c r="D358" i="11" a="1"/>
  <c r="D358" i="11"/>
  <c r="E358" i="11"/>
  <c r="D359" i="11" a="1"/>
  <c r="D359" i="11"/>
  <c r="E359" i="11"/>
  <c r="D360" i="11" a="1"/>
  <c r="D360" i="11"/>
  <c r="E360" i="11"/>
  <c r="D361" i="11" a="1"/>
  <c r="D361" i="11"/>
  <c r="E361" i="11"/>
  <c r="D362" i="11" a="1"/>
  <c r="D362" i="11"/>
  <c r="E362" i="11"/>
  <c r="D363" i="11" a="1"/>
  <c r="D363" i="11"/>
  <c r="E363" i="11"/>
  <c r="D364" i="11" a="1"/>
  <c r="D364" i="11"/>
  <c r="E364" i="11"/>
  <c r="D365" i="11" a="1"/>
  <c r="D365" i="11"/>
  <c r="E365" i="11"/>
  <c r="D366" i="11" a="1"/>
  <c r="D366" i="11"/>
  <c r="E366" i="11"/>
  <c r="D367" i="11" a="1"/>
  <c r="D367" i="11"/>
  <c r="E367" i="11"/>
  <c r="D368" i="11" a="1"/>
  <c r="D368" i="11"/>
  <c r="E368" i="11"/>
  <c r="D369" i="11" a="1"/>
  <c r="D369" i="11"/>
  <c r="E369" i="11"/>
  <c r="D370" i="11" a="1"/>
  <c r="D370" i="11"/>
  <c r="E370" i="11"/>
  <c r="D371" i="11" a="1"/>
  <c r="D371" i="11"/>
  <c r="E371" i="11"/>
  <c r="D372" i="11" a="1"/>
  <c r="D372" i="11"/>
  <c r="E372" i="11"/>
  <c r="D373" i="11" a="1"/>
  <c r="D373" i="11"/>
  <c r="E373" i="11"/>
  <c r="D374" i="11" a="1"/>
  <c r="D374" i="11"/>
  <c r="E374" i="11"/>
  <c r="D375" i="11" a="1"/>
  <c r="D375" i="11"/>
  <c r="E375" i="11"/>
  <c r="D376" i="11" a="1"/>
  <c r="D376" i="11"/>
  <c r="E376" i="11"/>
  <c r="D377" i="11" a="1"/>
  <c r="D377" i="11"/>
  <c r="E377" i="11"/>
  <c r="D378" i="11" a="1"/>
  <c r="D378" i="11"/>
  <c r="E378" i="11"/>
  <c r="D379" i="11" a="1"/>
  <c r="D379" i="11"/>
  <c r="E379" i="11"/>
  <c r="D380" i="11" a="1"/>
  <c r="D380" i="11"/>
  <c r="E380" i="11"/>
  <c r="D381" i="11" a="1"/>
  <c r="D381" i="11"/>
  <c r="E381" i="11"/>
  <c r="D382" i="11" a="1"/>
  <c r="D382" i="11"/>
  <c r="E382" i="11"/>
  <c r="D383" i="11" a="1"/>
  <c r="D383" i="11"/>
  <c r="E383" i="11"/>
  <c r="D384" i="11" a="1"/>
  <c r="D384" i="11"/>
  <c r="E384" i="11"/>
  <c r="D385" i="11" a="1"/>
  <c r="D385" i="11"/>
  <c r="E385" i="11"/>
  <c r="D386" i="11" a="1"/>
  <c r="D386" i="11"/>
  <c r="E386" i="11"/>
  <c r="D387" i="11" a="1"/>
  <c r="D387" i="11"/>
  <c r="E387" i="11"/>
  <c r="D388" i="11" a="1"/>
  <c r="D388" i="11"/>
  <c r="E388" i="11"/>
  <c r="D389" i="11" a="1"/>
  <c r="D389" i="11"/>
  <c r="E389" i="11"/>
  <c r="D390" i="11" a="1"/>
  <c r="D390" i="11"/>
  <c r="E390" i="11"/>
  <c r="D391" i="11" a="1"/>
  <c r="D391" i="11"/>
  <c r="E391" i="11"/>
  <c r="D392" i="11" a="1"/>
  <c r="D392" i="11"/>
  <c r="E392" i="11"/>
  <c r="D393" i="11" a="1"/>
  <c r="D393" i="11"/>
  <c r="E393" i="11"/>
  <c r="D394" i="11" a="1"/>
  <c r="D394" i="11"/>
  <c r="E394" i="11"/>
  <c r="D395" i="11" a="1"/>
  <c r="D395" i="11"/>
  <c r="E395" i="11"/>
  <c r="D396" i="11" a="1"/>
  <c r="D396" i="11"/>
  <c r="E396" i="11"/>
  <c r="D397" i="11" a="1"/>
  <c r="D397" i="11"/>
  <c r="E397" i="11"/>
  <c r="D398" i="11" a="1"/>
  <c r="D398" i="11"/>
  <c r="E398" i="11"/>
  <c r="D399" i="11" a="1"/>
  <c r="D399" i="11"/>
  <c r="E399" i="11"/>
  <c r="D400" i="11" a="1"/>
  <c r="D400" i="11"/>
  <c r="E400" i="11"/>
  <c r="D401" i="11" a="1"/>
  <c r="D401" i="11"/>
  <c r="E401" i="11"/>
  <c r="D402" i="11" a="1"/>
  <c r="D402" i="11"/>
  <c r="E402" i="11"/>
  <c r="D403" i="11" a="1"/>
  <c r="D403" i="11"/>
  <c r="E403" i="11"/>
  <c r="D404" i="11" a="1"/>
  <c r="D404" i="11"/>
  <c r="E404" i="11"/>
  <c r="D405" i="11" a="1"/>
  <c r="D405" i="11"/>
  <c r="E405" i="11"/>
  <c r="D406" i="11" a="1"/>
  <c r="D406" i="11"/>
  <c r="E406" i="11"/>
  <c r="D407" i="11" a="1"/>
  <c r="D407" i="11"/>
  <c r="E407" i="11"/>
  <c r="D408" i="11" a="1"/>
  <c r="D408" i="11"/>
  <c r="E408" i="11"/>
  <c r="D409" i="11" a="1"/>
  <c r="D409" i="11"/>
  <c r="E409" i="11"/>
  <c r="D410" i="11" a="1"/>
  <c r="D410" i="11"/>
  <c r="E410" i="11"/>
  <c r="D411" i="11" a="1"/>
  <c r="D411" i="11"/>
  <c r="E411" i="11"/>
  <c r="D412" i="11" a="1"/>
  <c r="D412" i="11"/>
  <c r="E412" i="11"/>
  <c r="D413" i="11" a="1"/>
  <c r="D413" i="11"/>
  <c r="E413" i="11"/>
  <c r="D414" i="11" a="1"/>
  <c r="D414" i="11"/>
  <c r="E414" i="11"/>
  <c r="D415" i="11" a="1"/>
  <c r="D415" i="11"/>
  <c r="E415" i="11"/>
  <c r="D416" i="11" a="1"/>
  <c r="D416" i="11"/>
  <c r="E416" i="11"/>
  <c r="D417" i="11" a="1"/>
  <c r="D417" i="11"/>
  <c r="E417" i="11"/>
  <c r="D418" i="11" a="1"/>
  <c r="D418" i="11"/>
  <c r="E418" i="11"/>
  <c r="D419" i="11" a="1"/>
  <c r="D419" i="11"/>
  <c r="E419" i="11"/>
  <c r="D420" i="11" a="1"/>
  <c r="D420" i="11"/>
  <c r="E420" i="11"/>
  <c r="D421" i="11" a="1"/>
  <c r="D421" i="11"/>
  <c r="E421" i="11"/>
  <c r="D422" i="11" a="1"/>
  <c r="D422" i="11"/>
  <c r="E422" i="11"/>
  <c r="D423" i="11" a="1"/>
  <c r="D423" i="11"/>
  <c r="E423" i="11"/>
  <c r="D424" i="11" a="1"/>
  <c r="D424" i="11"/>
  <c r="E424" i="11"/>
  <c r="D425" i="11" a="1"/>
  <c r="D425" i="11"/>
  <c r="E425" i="11"/>
  <c r="D426" i="11" a="1"/>
  <c r="D426" i="11"/>
  <c r="E426" i="11"/>
  <c r="D427" i="11" a="1"/>
  <c r="D427" i="11"/>
  <c r="E427" i="11"/>
  <c r="D428" i="11" a="1"/>
  <c r="D428" i="11"/>
  <c r="E428" i="11"/>
  <c r="D429" i="11" a="1"/>
  <c r="D429" i="11"/>
  <c r="E429" i="11"/>
  <c r="D430" i="11" a="1"/>
  <c r="D430" i="11"/>
  <c r="E430" i="11"/>
  <c r="D431" i="11" a="1"/>
  <c r="D431" i="11"/>
  <c r="E431" i="11"/>
  <c r="D432" i="11" a="1"/>
  <c r="D432" i="11"/>
  <c r="E432" i="11"/>
  <c r="D433" i="11" a="1"/>
  <c r="D433" i="11"/>
  <c r="E433" i="11"/>
  <c r="D434" i="11" a="1"/>
  <c r="D434" i="11"/>
  <c r="E434" i="11"/>
  <c r="D435" i="11" a="1"/>
  <c r="D435" i="11"/>
  <c r="E435" i="11"/>
  <c r="D436" i="11" a="1"/>
  <c r="D436" i="11"/>
  <c r="E436" i="11"/>
  <c r="D437" i="11" a="1"/>
  <c r="D437" i="11"/>
  <c r="E437" i="11"/>
  <c r="D438" i="11" a="1"/>
  <c r="D438" i="11"/>
  <c r="E438" i="11"/>
  <c r="D439" i="11" a="1"/>
  <c r="D439" i="11"/>
  <c r="E439" i="11"/>
  <c r="D440" i="11" a="1"/>
  <c r="D440" i="11"/>
  <c r="E440" i="11"/>
  <c r="D441" i="11" a="1"/>
  <c r="D441" i="11"/>
  <c r="E441" i="11"/>
  <c r="D442" i="11" a="1"/>
  <c r="D442" i="11"/>
  <c r="E442" i="11"/>
  <c r="D443" i="11" a="1"/>
  <c r="D443" i="11"/>
  <c r="E443" i="11"/>
  <c r="D444" i="11" a="1"/>
  <c r="D444" i="11"/>
  <c r="E444" i="11"/>
  <c r="D445" i="11" a="1"/>
  <c r="D445" i="11"/>
  <c r="E445" i="11"/>
  <c r="D446" i="11" a="1"/>
  <c r="D446" i="11"/>
  <c r="E446" i="11"/>
  <c r="D447" i="11" a="1"/>
  <c r="D447" i="11"/>
  <c r="E447" i="11"/>
  <c r="D448" i="11" a="1"/>
  <c r="D448" i="11"/>
  <c r="E448" i="11"/>
  <c r="D449" i="11" a="1"/>
  <c r="D449" i="11"/>
  <c r="E449" i="11"/>
  <c r="D450" i="11" a="1"/>
  <c r="D450" i="11"/>
  <c r="E450" i="11"/>
  <c r="D451" i="11" a="1"/>
  <c r="D451" i="11"/>
  <c r="E451" i="11"/>
  <c r="D452" i="11" a="1"/>
  <c r="D452" i="11"/>
  <c r="E452" i="11"/>
  <c r="D453" i="11" a="1"/>
  <c r="D453" i="11"/>
  <c r="E453" i="11"/>
  <c r="D454" i="11" a="1"/>
  <c r="D454" i="11"/>
  <c r="E454" i="11"/>
  <c r="D455" i="11" a="1"/>
  <c r="D455" i="11"/>
  <c r="E455" i="11"/>
  <c r="D456" i="11" a="1"/>
  <c r="D456" i="11"/>
  <c r="E456" i="11"/>
  <c r="D457" i="11" a="1"/>
  <c r="D457" i="11"/>
  <c r="E457" i="11"/>
  <c r="D458" i="11" a="1"/>
  <c r="D458" i="11"/>
  <c r="E458" i="11"/>
  <c r="D459" i="11" a="1"/>
  <c r="D459" i="11"/>
  <c r="E459" i="11"/>
  <c r="D460" i="11" a="1"/>
  <c r="D460" i="11"/>
  <c r="E460" i="11"/>
  <c r="D461" i="11" a="1"/>
  <c r="D461" i="11"/>
  <c r="E461" i="11"/>
  <c r="D462" i="11" a="1"/>
  <c r="D462" i="11"/>
  <c r="E462" i="11"/>
  <c r="D463" i="11" a="1"/>
  <c r="D463" i="11"/>
  <c r="E463" i="11"/>
  <c r="D464" i="11" a="1"/>
  <c r="D464" i="11"/>
  <c r="E464" i="11"/>
  <c r="D465" i="11" a="1"/>
  <c r="D465" i="11"/>
  <c r="E465" i="11"/>
  <c r="D466" i="11" a="1"/>
  <c r="D466" i="11"/>
  <c r="E466" i="11"/>
  <c r="D467" i="11" a="1"/>
  <c r="D467" i="11"/>
  <c r="E467" i="11"/>
  <c r="D468" i="11" a="1"/>
  <c r="D468" i="11"/>
  <c r="E468" i="11"/>
  <c r="D469" i="11" a="1"/>
  <c r="D469" i="11"/>
  <c r="E469" i="11"/>
  <c r="D470" i="11" a="1"/>
  <c r="D470" i="11"/>
  <c r="E470" i="11"/>
  <c r="D471" i="11" a="1"/>
  <c r="D471" i="11"/>
  <c r="E471" i="11"/>
  <c r="D472" i="11" a="1"/>
  <c r="D472" i="11"/>
  <c r="E472" i="11"/>
  <c r="D473" i="11" a="1"/>
  <c r="D473" i="11"/>
  <c r="E473" i="11"/>
  <c r="D474" i="11" a="1"/>
  <c r="D474" i="11"/>
  <c r="E474" i="11"/>
  <c r="D475" i="11" a="1"/>
  <c r="D475" i="11"/>
  <c r="E475" i="11"/>
  <c r="D476" i="11" a="1"/>
  <c r="D476" i="11"/>
  <c r="E476" i="11"/>
  <c r="D477" i="11" a="1"/>
  <c r="D477" i="11"/>
  <c r="E477" i="11"/>
  <c r="D478" i="11" a="1"/>
  <c r="D478" i="11"/>
  <c r="E478" i="11"/>
  <c r="D479" i="11" a="1"/>
  <c r="D479" i="11"/>
  <c r="E479" i="11"/>
  <c r="D480" i="11" a="1"/>
  <c r="D480" i="11"/>
  <c r="E480" i="11"/>
  <c r="D481" i="11" a="1"/>
  <c r="D481" i="11"/>
  <c r="E481" i="11"/>
  <c r="D482" i="11" a="1"/>
  <c r="D482" i="11"/>
  <c r="E482" i="11"/>
  <c r="D483" i="11" a="1"/>
  <c r="D483" i="11"/>
  <c r="E483" i="11"/>
  <c r="D484" i="11" a="1"/>
  <c r="D484" i="11"/>
  <c r="E484" i="11"/>
  <c r="D485" i="11" a="1"/>
  <c r="D485" i="11"/>
  <c r="E485" i="11"/>
  <c r="D486" i="11" a="1"/>
  <c r="D486" i="11"/>
  <c r="E486" i="11"/>
  <c r="D487" i="11" a="1"/>
  <c r="D487" i="11"/>
  <c r="E487" i="11"/>
  <c r="D488" i="11" a="1"/>
  <c r="D488" i="11"/>
  <c r="E488" i="11"/>
  <c r="D489" i="11" a="1"/>
  <c r="D489" i="11"/>
  <c r="E489" i="11"/>
  <c r="D490" i="11" a="1"/>
  <c r="D490" i="11"/>
  <c r="E490" i="11"/>
  <c r="D491" i="11" a="1"/>
  <c r="D491" i="11"/>
  <c r="E491" i="11"/>
  <c r="D492" i="11" a="1"/>
  <c r="D492" i="11"/>
  <c r="E492" i="11"/>
  <c r="D493" i="11" a="1"/>
  <c r="D493" i="11"/>
  <c r="E493" i="11"/>
  <c r="D494" i="11" a="1"/>
  <c r="D494" i="11"/>
  <c r="E494" i="11"/>
  <c r="D495" i="11" a="1"/>
  <c r="D495" i="11"/>
  <c r="E495" i="11"/>
  <c r="D496" i="11" a="1"/>
  <c r="D496" i="11"/>
  <c r="E496" i="11"/>
  <c r="D497" i="11" a="1"/>
  <c r="D497" i="11"/>
  <c r="E497" i="11"/>
  <c r="D498" i="11" a="1"/>
  <c r="D498" i="11"/>
  <c r="E498" i="11"/>
  <c r="D499" i="11" a="1"/>
  <c r="D499" i="11"/>
  <c r="E499" i="11"/>
  <c r="D500" i="11" a="1"/>
  <c r="D500" i="11"/>
  <c r="E500" i="11"/>
  <c r="D501" i="11" a="1"/>
  <c r="D501" i="11"/>
  <c r="E501" i="11"/>
  <c r="D502" i="11" a="1"/>
  <c r="D502" i="11"/>
  <c r="E502" i="11"/>
  <c r="D503" i="11" a="1"/>
  <c r="D503" i="11"/>
  <c r="E503" i="11"/>
  <c r="D504" i="11" a="1"/>
  <c r="D504" i="11"/>
  <c r="E504" i="11"/>
  <c r="D505" i="11" a="1"/>
  <c r="D505" i="11"/>
  <c r="E505" i="11"/>
  <c r="D506" i="11" a="1"/>
  <c r="D506" i="11"/>
  <c r="E506" i="11"/>
  <c r="D507" i="11" a="1"/>
  <c r="D507" i="11"/>
  <c r="E507" i="11"/>
  <c r="D508" i="11" a="1"/>
  <c r="D508" i="11"/>
  <c r="E508" i="11"/>
  <c r="D509" i="11" a="1"/>
  <c r="D509" i="11"/>
  <c r="E509" i="11"/>
  <c r="D510" i="11" a="1"/>
  <c r="D510" i="11"/>
  <c r="E510" i="11"/>
  <c r="D511" i="11" a="1"/>
  <c r="D511" i="11"/>
  <c r="E511" i="11"/>
  <c r="D512" i="11" a="1"/>
  <c r="D512" i="11"/>
  <c r="E512" i="11"/>
  <c r="D513" i="11" a="1"/>
  <c r="D513" i="11"/>
  <c r="E513" i="11"/>
  <c r="D514" i="11" a="1"/>
  <c r="D514" i="11"/>
  <c r="E514" i="11"/>
  <c r="D515" i="11" a="1"/>
  <c r="D515" i="11"/>
  <c r="E515" i="11"/>
  <c r="D516" i="11" a="1"/>
  <c r="D516" i="11"/>
  <c r="E516" i="11"/>
  <c r="D517" i="11" a="1"/>
  <c r="D517" i="11"/>
  <c r="E517" i="11"/>
  <c r="D518" i="11" a="1"/>
  <c r="D518" i="11"/>
  <c r="E518" i="11"/>
  <c r="D519" i="11" a="1"/>
  <c r="D519" i="11"/>
  <c r="E519" i="11"/>
  <c r="D520" i="11" a="1"/>
  <c r="D520" i="11"/>
  <c r="E520" i="11"/>
  <c r="D521" i="11" a="1"/>
  <c r="D521" i="11"/>
  <c r="E521" i="11"/>
  <c r="D522" i="11" a="1"/>
  <c r="D522" i="11"/>
  <c r="E522" i="11"/>
  <c r="D523" i="11" a="1"/>
  <c r="D523" i="11"/>
  <c r="E523" i="11"/>
  <c r="D524" i="11" a="1"/>
  <c r="D524" i="11"/>
  <c r="E524" i="11"/>
  <c r="D525" i="11" a="1"/>
  <c r="D525" i="11"/>
  <c r="E525" i="11"/>
  <c r="D526" i="11" a="1"/>
  <c r="D526" i="11"/>
  <c r="E526" i="11"/>
  <c r="D527" i="11" a="1"/>
  <c r="D527" i="11"/>
  <c r="E527" i="11"/>
  <c r="D528" i="11" a="1"/>
  <c r="D528" i="11"/>
  <c r="E528" i="11"/>
  <c r="D529" i="11" a="1"/>
  <c r="D529" i="11"/>
  <c r="E529" i="11"/>
  <c r="D530" i="11" a="1"/>
  <c r="D530" i="11"/>
  <c r="E530" i="11"/>
  <c r="D531" i="11" a="1"/>
  <c r="D531" i="11"/>
  <c r="E531" i="11"/>
  <c r="D532" i="11" a="1"/>
  <c r="D532" i="11"/>
  <c r="E532" i="11"/>
  <c r="D533" i="11" a="1"/>
  <c r="D533" i="11"/>
  <c r="E533" i="11"/>
  <c r="D534" i="11" a="1"/>
  <c r="D534" i="11"/>
  <c r="E534" i="11"/>
  <c r="D535" i="11" a="1"/>
  <c r="D535" i="11"/>
  <c r="E535" i="11"/>
  <c r="D536" i="11" a="1"/>
  <c r="D536" i="11"/>
  <c r="E536" i="11"/>
  <c r="D537" i="11" a="1"/>
  <c r="D537" i="11"/>
  <c r="E537" i="11"/>
  <c r="D538" i="11" a="1"/>
  <c r="D538" i="11"/>
  <c r="E538" i="11"/>
  <c r="D539" i="11" a="1"/>
  <c r="D539" i="11"/>
  <c r="E539" i="11"/>
  <c r="D540" i="11" a="1"/>
  <c r="D540" i="11"/>
  <c r="E540" i="11"/>
  <c r="D541" i="11" a="1"/>
  <c r="D541" i="11"/>
  <c r="E541" i="11"/>
  <c r="D542" i="11" a="1"/>
  <c r="D542" i="11"/>
  <c r="E542" i="11"/>
  <c r="D543" i="11" a="1"/>
  <c r="D543" i="11"/>
  <c r="E543" i="11"/>
  <c r="D544" i="11" a="1"/>
  <c r="D544" i="11"/>
  <c r="E544" i="11"/>
  <c r="D545" i="11" a="1"/>
  <c r="D545" i="11"/>
  <c r="E545" i="11"/>
  <c r="D546" i="11" a="1"/>
  <c r="D546" i="11"/>
  <c r="E546" i="11"/>
  <c r="D547" i="11" a="1"/>
  <c r="D547" i="11"/>
  <c r="E547" i="11"/>
  <c r="D548" i="11" a="1"/>
  <c r="D548" i="11"/>
  <c r="E548" i="11"/>
  <c r="D549" i="11" a="1"/>
  <c r="D549" i="11"/>
  <c r="E549" i="11"/>
  <c r="D550" i="11" a="1"/>
  <c r="D550" i="11"/>
  <c r="E550" i="11"/>
  <c r="D551" i="11" a="1"/>
  <c r="D551" i="11"/>
  <c r="E551" i="11"/>
  <c r="D552" i="11" a="1"/>
  <c r="D552" i="11"/>
  <c r="E552" i="11"/>
  <c r="D553" i="11" a="1"/>
  <c r="D553" i="11"/>
  <c r="E553" i="11"/>
  <c r="D554" i="11" a="1"/>
  <c r="D554" i="11"/>
  <c r="E554" i="11"/>
  <c r="D555" i="11" a="1"/>
  <c r="D555" i="11"/>
  <c r="E555" i="11"/>
  <c r="D556" i="11" a="1"/>
  <c r="D556" i="11"/>
  <c r="E556" i="11"/>
  <c r="D557" i="11" a="1"/>
  <c r="D557" i="11"/>
  <c r="E557" i="11"/>
  <c r="D558" i="11" a="1"/>
  <c r="D558" i="11"/>
  <c r="E558" i="11"/>
  <c r="D559" i="11" a="1"/>
  <c r="D559" i="11"/>
  <c r="E559" i="11"/>
  <c r="D560" i="11" a="1"/>
  <c r="D560" i="11"/>
  <c r="E560" i="11"/>
  <c r="D561" i="11" a="1"/>
  <c r="D561" i="11"/>
  <c r="E561" i="11"/>
  <c r="D562" i="11" a="1"/>
  <c r="D562" i="11"/>
  <c r="E562" i="11"/>
  <c r="D563" i="11" a="1"/>
  <c r="D563" i="11"/>
  <c r="E563" i="11"/>
  <c r="D564" i="11" a="1"/>
  <c r="D564" i="11"/>
  <c r="E564" i="11"/>
  <c r="D565" i="11" a="1"/>
  <c r="D565" i="11"/>
  <c r="E565" i="11"/>
  <c r="D566" i="11" a="1"/>
  <c r="D566" i="11"/>
  <c r="E566" i="11"/>
  <c r="D567" i="11" a="1"/>
  <c r="D567" i="11"/>
  <c r="E567" i="11"/>
  <c r="D568" i="11" a="1"/>
  <c r="D568" i="11"/>
  <c r="E568" i="11"/>
  <c r="D569" i="11" a="1"/>
  <c r="D569" i="11"/>
  <c r="E569" i="11"/>
  <c r="D570" i="11" a="1"/>
  <c r="D570" i="11"/>
  <c r="E570" i="11"/>
  <c r="D571" i="11" a="1"/>
  <c r="D571" i="11"/>
  <c r="E571" i="11"/>
  <c r="D572" i="11" a="1"/>
  <c r="D572" i="11"/>
  <c r="E572" i="11"/>
  <c r="D573" i="11" a="1"/>
  <c r="D573" i="11"/>
  <c r="E573" i="11"/>
  <c r="D574" i="11" a="1"/>
  <c r="D574" i="11"/>
  <c r="E574" i="11"/>
  <c r="D575" i="11" a="1"/>
  <c r="D575" i="11"/>
  <c r="E575" i="11"/>
  <c r="D576" i="11" a="1"/>
  <c r="D576" i="11"/>
  <c r="E576" i="11"/>
  <c r="D577" i="11" a="1"/>
  <c r="D577" i="11"/>
  <c r="E577" i="11"/>
  <c r="D578" i="11" a="1"/>
  <c r="D578" i="11"/>
  <c r="E578" i="11"/>
  <c r="D579" i="11" a="1"/>
  <c r="D579" i="11"/>
  <c r="E579" i="11"/>
  <c r="D580" i="11" a="1"/>
  <c r="D580" i="11"/>
  <c r="E580" i="11"/>
  <c r="D581" i="11" a="1"/>
  <c r="D581" i="11"/>
  <c r="E581" i="11"/>
  <c r="D582" i="11" a="1"/>
  <c r="D582" i="11"/>
  <c r="E582" i="11"/>
  <c r="D583" i="11" a="1"/>
  <c r="D583" i="11"/>
  <c r="E583" i="11"/>
  <c r="D584" i="11" a="1"/>
  <c r="D584" i="11"/>
  <c r="E584" i="11"/>
  <c r="D585" i="11" a="1"/>
  <c r="D585" i="11"/>
  <c r="E585" i="11"/>
  <c r="D586" i="11" a="1"/>
  <c r="D586" i="11"/>
  <c r="E586" i="11"/>
  <c r="D587" i="11" a="1"/>
  <c r="D587" i="11"/>
  <c r="E587" i="11"/>
  <c r="D588" i="11" a="1"/>
  <c r="D588" i="11"/>
  <c r="E588" i="11"/>
  <c r="D589" i="11" a="1"/>
  <c r="D589" i="11"/>
  <c r="E589" i="11"/>
  <c r="D590" i="11" a="1"/>
  <c r="D590" i="11"/>
  <c r="E590" i="11"/>
  <c r="D591" i="11" a="1"/>
  <c r="D591" i="11"/>
  <c r="E591" i="11"/>
  <c r="D592" i="11" a="1"/>
  <c r="D592" i="11"/>
  <c r="E592" i="11"/>
  <c r="D593" i="11" a="1"/>
  <c r="D593" i="11"/>
  <c r="E593" i="11"/>
  <c r="D594" i="11" a="1"/>
  <c r="D594" i="11"/>
  <c r="E594" i="11"/>
  <c r="D595" i="11" a="1"/>
  <c r="D595" i="11"/>
  <c r="E595" i="11"/>
  <c r="D596" i="11" a="1"/>
  <c r="D596" i="11"/>
  <c r="E596" i="11"/>
  <c r="D597" i="11" a="1"/>
  <c r="D597" i="11"/>
  <c r="E597" i="11"/>
  <c r="D598" i="11" a="1"/>
  <c r="D598" i="11"/>
  <c r="E598" i="11"/>
  <c r="D599" i="11" a="1"/>
  <c r="D599" i="11"/>
  <c r="E599" i="11"/>
  <c r="D600" i="11" a="1"/>
  <c r="D600" i="11"/>
  <c r="E600" i="11"/>
  <c r="D601" i="11" a="1"/>
  <c r="D601" i="11"/>
  <c r="E601" i="11"/>
  <c r="D602" i="11" a="1"/>
  <c r="D602" i="11"/>
  <c r="E602" i="11"/>
  <c r="D603" i="11" a="1"/>
  <c r="D603" i="11"/>
  <c r="E603" i="11"/>
  <c r="D604" i="11" a="1"/>
  <c r="D604" i="11"/>
  <c r="E604" i="11"/>
  <c r="D605" i="11" a="1"/>
  <c r="D605" i="11"/>
  <c r="E605" i="11"/>
  <c r="D606" i="11" a="1"/>
  <c r="D606" i="11"/>
  <c r="E606" i="11"/>
  <c r="D607" i="11" a="1"/>
  <c r="D607" i="11"/>
  <c r="E607" i="11"/>
  <c r="D608" i="11" a="1"/>
  <c r="D608" i="11"/>
  <c r="E608" i="11"/>
  <c r="D609" i="11" a="1"/>
  <c r="D609" i="11"/>
  <c r="E609" i="11"/>
  <c r="D610" i="11" a="1"/>
  <c r="D610" i="11"/>
  <c r="E610" i="11"/>
  <c r="D611" i="11" a="1"/>
  <c r="D611" i="11"/>
  <c r="E611" i="11"/>
  <c r="D612" i="11" a="1"/>
  <c r="D612" i="11"/>
  <c r="E612" i="11"/>
  <c r="D613" i="11" a="1"/>
  <c r="D613" i="11"/>
  <c r="E613" i="11"/>
  <c r="D614" i="11" a="1"/>
  <c r="D614" i="11"/>
  <c r="E614" i="11"/>
  <c r="D615" i="11" a="1"/>
  <c r="D615" i="11"/>
  <c r="E615" i="11"/>
  <c r="D616" i="11" a="1"/>
  <c r="D616" i="11"/>
  <c r="E616" i="11"/>
  <c r="D617" i="11" a="1"/>
  <c r="D617" i="11"/>
  <c r="E617" i="11"/>
  <c r="D618" i="11" a="1"/>
  <c r="D618" i="11"/>
  <c r="E618" i="11"/>
  <c r="D619" i="11" a="1"/>
  <c r="D619" i="11"/>
  <c r="E619" i="11"/>
  <c r="D620" i="11" a="1"/>
  <c r="D620" i="11"/>
  <c r="E620" i="11"/>
  <c r="D621" i="11" a="1"/>
  <c r="D621" i="11"/>
  <c r="E621" i="11"/>
  <c r="D622" i="11" a="1"/>
  <c r="D622" i="11"/>
  <c r="E622" i="11"/>
  <c r="D623" i="11" a="1"/>
  <c r="D623" i="11"/>
  <c r="E623" i="11"/>
  <c r="D624" i="11" a="1"/>
  <c r="D624" i="11"/>
  <c r="E624" i="11"/>
  <c r="D625" i="11" a="1"/>
  <c r="D625" i="11"/>
  <c r="E625" i="11"/>
  <c r="D626" i="11" a="1"/>
  <c r="D626" i="11"/>
  <c r="E626" i="11"/>
  <c r="D627" i="11" a="1"/>
  <c r="D627" i="11"/>
  <c r="E627" i="11"/>
  <c r="D628" i="11" a="1"/>
  <c r="D628" i="11"/>
  <c r="E628" i="11"/>
  <c r="D629" i="11" a="1"/>
  <c r="D629" i="11"/>
  <c r="E629" i="11"/>
  <c r="D630" i="11" a="1"/>
  <c r="D630" i="11"/>
  <c r="E630" i="11"/>
  <c r="D631" i="11" a="1"/>
  <c r="D631" i="11"/>
  <c r="E631" i="11"/>
  <c r="D632" i="11" a="1"/>
  <c r="D632" i="11"/>
  <c r="E632" i="11"/>
  <c r="D633" i="11" a="1"/>
  <c r="D633" i="11"/>
  <c r="E633" i="11"/>
  <c r="D634" i="11" a="1"/>
  <c r="D634" i="11"/>
  <c r="E634" i="11"/>
  <c r="D635" i="11" a="1"/>
  <c r="D635" i="11"/>
  <c r="E635" i="11"/>
  <c r="D636" i="11" a="1"/>
  <c r="D636" i="11"/>
  <c r="E636" i="11"/>
  <c r="D637" i="11" a="1"/>
  <c r="D637" i="11"/>
  <c r="E637" i="11"/>
  <c r="D638" i="11" a="1"/>
  <c r="D638" i="11"/>
  <c r="E638" i="11"/>
  <c r="D639" i="11" a="1"/>
  <c r="D639" i="11"/>
  <c r="E639" i="11"/>
  <c r="D640" i="11" a="1"/>
  <c r="D640" i="11"/>
  <c r="E640" i="11"/>
  <c r="D641" i="11" a="1"/>
  <c r="D641" i="11"/>
  <c r="E641" i="11"/>
  <c r="D642" i="11" a="1"/>
  <c r="D642" i="11"/>
  <c r="E642" i="11"/>
  <c r="D643" i="11" a="1"/>
  <c r="D643" i="11"/>
  <c r="E643" i="11"/>
  <c r="D644" i="11" a="1"/>
  <c r="D644" i="11"/>
  <c r="E644" i="11"/>
  <c r="D645" i="11" a="1"/>
  <c r="D645" i="11"/>
  <c r="E645" i="11"/>
  <c r="D646" i="11" a="1"/>
  <c r="D646" i="11"/>
  <c r="E646" i="11"/>
  <c r="D647" i="11" a="1"/>
  <c r="D647" i="11"/>
  <c r="E647" i="11"/>
  <c r="D648" i="11" a="1"/>
  <c r="D648" i="11"/>
  <c r="E648" i="11"/>
  <c r="D649" i="11" a="1"/>
  <c r="D649" i="11"/>
  <c r="E649" i="11"/>
  <c r="D650" i="11" a="1"/>
  <c r="D650" i="11"/>
  <c r="E650" i="11"/>
  <c r="D651" i="11" a="1"/>
  <c r="D651" i="11"/>
  <c r="E651" i="11"/>
  <c r="D652" i="11" a="1"/>
  <c r="D652" i="11"/>
  <c r="E652" i="11"/>
  <c r="D653" i="11" a="1"/>
  <c r="D653" i="11"/>
  <c r="E653" i="11"/>
  <c r="D654" i="11" a="1"/>
  <c r="D654" i="11"/>
  <c r="E654" i="11"/>
  <c r="D655" i="11" a="1"/>
  <c r="D655" i="11"/>
  <c r="E655" i="11"/>
  <c r="D656" i="11" a="1"/>
  <c r="D656" i="11"/>
  <c r="E656" i="11"/>
  <c r="D657" i="11" a="1"/>
  <c r="D657" i="11"/>
  <c r="E657" i="11"/>
  <c r="D658" i="11" a="1"/>
  <c r="D658" i="11"/>
  <c r="E658" i="11"/>
  <c r="D659" i="11" a="1"/>
  <c r="D659" i="11"/>
  <c r="E659" i="11"/>
  <c r="D660" i="11" a="1"/>
  <c r="D660" i="11"/>
  <c r="E660" i="11"/>
  <c r="D661" i="11" a="1"/>
  <c r="D661" i="11"/>
  <c r="E661" i="11"/>
  <c r="D662" i="11" a="1"/>
  <c r="D662" i="11"/>
  <c r="E662" i="11"/>
  <c r="D663" i="11" a="1"/>
  <c r="D663" i="11"/>
  <c r="E663" i="11"/>
  <c r="D664" i="11" a="1"/>
  <c r="D664" i="11"/>
  <c r="E664" i="11"/>
  <c r="D665" i="11" a="1"/>
  <c r="D665" i="11"/>
  <c r="E665" i="11"/>
  <c r="D666" i="11" a="1"/>
  <c r="D666" i="11"/>
  <c r="E666" i="11"/>
  <c r="D667" i="11" a="1"/>
  <c r="D667" i="11"/>
  <c r="E667" i="11"/>
  <c r="D668" i="11" a="1"/>
  <c r="D668" i="11"/>
  <c r="E668" i="11"/>
  <c r="D669" i="11" a="1"/>
  <c r="D669" i="11"/>
  <c r="E669" i="11"/>
  <c r="D670" i="11" a="1"/>
  <c r="D670" i="11"/>
  <c r="E670" i="11"/>
  <c r="D671" i="11" a="1"/>
  <c r="D671" i="11"/>
  <c r="E671" i="11"/>
  <c r="D672" i="11" a="1"/>
  <c r="D672" i="11"/>
  <c r="E672" i="11"/>
  <c r="D673" i="11" a="1"/>
  <c r="D673" i="11"/>
  <c r="E673" i="11"/>
  <c r="D674" i="11" a="1"/>
  <c r="D674" i="11"/>
  <c r="E674" i="11"/>
  <c r="D675" i="11" a="1"/>
  <c r="D675" i="11"/>
  <c r="E675" i="11"/>
  <c r="D676" i="11" a="1"/>
  <c r="D676" i="11"/>
  <c r="E676" i="11"/>
  <c r="D677" i="11" a="1"/>
  <c r="D677" i="11"/>
  <c r="E677" i="11"/>
  <c r="D678" i="11" a="1"/>
  <c r="D678" i="11"/>
  <c r="E678" i="11"/>
  <c r="D679" i="11" a="1"/>
  <c r="D679" i="11"/>
  <c r="E679" i="11"/>
  <c r="D680" i="11" a="1"/>
  <c r="D680" i="11"/>
  <c r="E680" i="11"/>
  <c r="D681" i="11" a="1"/>
  <c r="D681" i="11"/>
  <c r="E681" i="11"/>
  <c r="D682" i="11" a="1"/>
  <c r="D682" i="11"/>
  <c r="E682" i="11"/>
  <c r="D683" i="11" a="1"/>
  <c r="D683" i="11"/>
  <c r="E683" i="11"/>
  <c r="D684" i="11" a="1"/>
  <c r="D684" i="11"/>
  <c r="E684" i="11"/>
  <c r="D685" i="11" a="1"/>
  <c r="D685" i="11"/>
  <c r="E685" i="11"/>
  <c r="D686" i="11" a="1"/>
  <c r="D686" i="11"/>
  <c r="E686" i="11"/>
  <c r="D687" i="11" a="1"/>
  <c r="D687" i="11"/>
  <c r="E687" i="11"/>
  <c r="D688" i="11" a="1"/>
  <c r="D688" i="11"/>
  <c r="E688" i="11"/>
  <c r="D689" i="11" a="1"/>
  <c r="D689" i="11"/>
  <c r="E689" i="11"/>
  <c r="D690" i="11" a="1"/>
  <c r="D690" i="11"/>
  <c r="E690" i="11"/>
  <c r="D691" i="11" a="1"/>
  <c r="D691" i="11"/>
  <c r="E691" i="11"/>
  <c r="D692" i="11" a="1"/>
  <c r="D692" i="11"/>
  <c r="E692" i="11"/>
  <c r="D693" i="11" a="1"/>
  <c r="D693" i="11"/>
  <c r="E693" i="11"/>
  <c r="D694" i="11" a="1"/>
  <c r="D694" i="11"/>
  <c r="E694" i="11"/>
  <c r="D695" i="11" a="1"/>
  <c r="D695" i="11"/>
  <c r="E695" i="11"/>
  <c r="D696" i="11" a="1"/>
  <c r="D696" i="11"/>
  <c r="E696" i="11"/>
  <c r="D697" i="11" a="1"/>
  <c r="D697" i="11"/>
  <c r="E697" i="11"/>
  <c r="D698" i="11" a="1"/>
  <c r="D698" i="11"/>
  <c r="E698" i="11"/>
  <c r="D699" i="11" a="1"/>
  <c r="D699" i="11"/>
  <c r="E699" i="11"/>
  <c r="D700" i="11" a="1"/>
  <c r="D700" i="11"/>
  <c r="E700" i="11"/>
  <c r="D701" i="11" a="1"/>
  <c r="D701" i="11"/>
  <c r="E701" i="11"/>
  <c r="D702" i="11" a="1"/>
  <c r="D702" i="11"/>
  <c r="E702" i="11"/>
  <c r="D703" i="11" a="1"/>
  <c r="D703" i="11"/>
  <c r="E703" i="11"/>
  <c r="D704" i="11" a="1"/>
  <c r="D704" i="11"/>
  <c r="E704" i="11"/>
  <c r="D705" i="11" a="1"/>
  <c r="D705" i="11"/>
  <c r="E705" i="11"/>
  <c r="D706" i="11" a="1"/>
  <c r="D706" i="11"/>
  <c r="E706" i="11"/>
  <c r="D707" i="11" a="1"/>
  <c r="D707" i="11"/>
  <c r="E707" i="11"/>
  <c r="D708" i="11" a="1"/>
  <c r="D708" i="11"/>
  <c r="E708" i="11"/>
  <c r="D709" i="11" a="1"/>
  <c r="D709" i="11"/>
  <c r="E709" i="11"/>
  <c r="D710" i="11" a="1"/>
  <c r="D710" i="11"/>
  <c r="E710" i="11"/>
  <c r="D711" i="11" a="1"/>
  <c r="D711" i="11"/>
  <c r="E711" i="11"/>
  <c r="D712" i="11" a="1"/>
  <c r="D712" i="11"/>
  <c r="E712" i="11"/>
  <c r="D713" i="11" a="1"/>
  <c r="D713" i="11"/>
  <c r="E713" i="11"/>
  <c r="D714" i="11" a="1"/>
  <c r="D714" i="11"/>
  <c r="E714" i="11"/>
  <c r="D715" i="11" a="1"/>
  <c r="D715" i="11"/>
  <c r="E715" i="11"/>
  <c r="D716" i="11" a="1"/>
  <c r="D716" i="11"/>
  <c r="E716" i="11"/>
  <c r="D717" i="11" a="1"/>
  <c r="D717" i="11"/>
  <c r="E717" i="11"/>
  <c r="D718" i="11" a="1"/>
  <c r="D718" i="11"/>
  <c r="E718" i="11"/>
  <c r="D719" i="11" a="1"/>
  <c r="D719" i="11"/>
  <c r="E719" i="11"/>
  <c r="D720" i="11" a="1"/>
  <c r="D720" i="11"/>
  <c r="E720" i="11"/>
  <c r="D721" i="11" a="1"/>
  <c r="D721" i="11"/>
  <c r="E721" i="11"/>
  <c r="D722" i="11" a="1"/>
  <c r="D722" i="11"/>
  <c r="E722" i="11"/>
  <c r="D723" i="11" a="1"/>
  <c r="D723" i="11"/>
  <c r="E723" i="11"/>
  <c r="D724" i="11" a="1"/>
  <c r="D724" i="11"/>
  <c r="E724" i="11"/>
  <c r="D725" i="11" a="1"/>
  <c r="D725" i="11"/>
  <c r="E725" i="11"/>
  <c r="D726" i="11" a="1"/>
  <c r="D726" i="11"/>
  <c r="E726" i="11"/>
  <c r="D727" i="11" a="1"/>
  <c r="D727" i="11"/>
  <c r="E727" i="11"/>
  <c r="D728" i="11" a="1"/>
  <c r="D728" i="11"/>
  <c r="E728" i="11"/>
  <c r="D729" i="11" a="1"/>
  <c r="D729" i="11"/>
  <c r="E729" i="11"/>
  <c r="D730" i="11" a="1"/>
  <c r="D730" i="11"/>
  <c r="E730" i="11"/>
  <c r="D731" i="11" a="1"/>
  <c r="D731" i="11"/>
  <c r="E731" i="11"/>
  <c r="D732" i="11" a="1"/>
  <c r="D732" i="11"/>
  <c r="E732" i="11"/>
  <c r="D733" i="11" a="1"/>
  <c r="D733" i="11"/>
  <c r="E733" i="11"/>
  <c r="D734" i="11" a="1"/>
  <c r="D734" i="11"/>
  <c r="E734" i="11"/>
  <c r="D735" i="11" a="1"/>
  <c r="D735" i="11"/>
  <c r="E735" i="11"/>
  <c r="D736" i="11" a="1"/>
  <c r="D736" i="11"/>
  <c r="E736" i="11"/>
  <c r="D737" i="11" a="1"/>
  <c r="D737" i="11"/>
  <c r="E737" i="11"/>
  <c r="D738" i="11" a="1"/>
  <c r="D738" i="11"/>
  <c r="E738" i="11"/>
  <c r="D739" i="11" a="1"/>
  <c r="D739" i="11"/>
  <c r="E739" i="11"/>
  <c r="D740" i="11" a="1"/>
  <c r="D740" i="11"/>
  <c r="E740" i="11"/>
  <c r="D741" i="11" a="1"/>
  <c r="D741" i="11"/>
  <c r="E741" i="11"/>
  <c r="D742" i="11" a="1"/>
  <c r="D742" i="11"/>
  <c r="E742" i="11"/>
  <c r="D743" i="11" a="1"/>
  <c r="D743" i="11"/>
  <c r="E743" i="11"/>
  <c r="D744" i="11" a="1"/>
  <c r="D744" i="11"/>
  <c r="E744" i="11"/>
  <c r="D745" i="11" a="1"/>
  <c r="D745" i="11"/>
  <c r="E745" i="11"/>
  <c r="D746" i="11" a="1"/>
  <c r="D746" i="11"/>
  <c r="E746" i="11"/>
  <c r="D747" i="11" a="1"/>
  <c r="D747" i="11"/>
  <c r="E747" i="11"/>
  <c r="D748" i="11" a="1"/>
  <c r="D748" i="11"/>
  <c r="E748" i="11"/>
  <c r="D749" i="11" a="1"/>
  <c r="D749" i="11"/>
  <c r="E749" i="11"/>
  <c r="D750" i="11" a="1"/>
  <c r="D750" i="11"/>
  <c r="E750" i="11"/>
  <c r="D751" i="11" a="1"/>
  <c r="D751" i="11"/>
  <c r="E751" i="11"/>
  <c r="D752" i="11" a="1"/>
  <c r="D752" i="11"/>
  <c r="E752" i="11"/>
  <c r="D753" i="11" a="1"/>
  <c r="D753" i="11"/>
  <c r="E753" i="11"/>
  <c r="D754" i="11" a="1"/>
  <c r="D754" i="11"/>
  <c r="E754" i="11"/>
  <c r="D755" i="11" a="1"/>
  <c r="D755" i="11"/>
  <c r="E755" i="11"/>
  <c r="D756" i="11" a="1"/>
  <c r="D756" i="11"/>
  <c r="E756" i="11"/>
  <c r="D757" i="11" a="1"/>
  <c r="D757" i="11"/>
  <c r="E757" i="11"/>
  <c r="D758" i="11" a="1"/>
  <c r="D758" i="11"/>
  <c r="E758" i="11"/>
  <c r="D759" i="11" a="1"/>
  <c r="D759" i="11"/>
  <c r="E759" i="11"/>
  <c r="D760" i="11" a="1"/>
  <c r="D760" i="11"/>
  <c r="E760" i="11"/>
  <c r="D761" i="11" a="1"/>
  <c r="D761" i="11"/>
  <c r="E761" i="11"/>
  <c r="D762" i="11" a="1"/>
  <c r="D762" i="11"/>
  <c r="E762" i="11"/>
  <c r="D763" i="11" a="1"/>
  <c r="D763" i="11"/>
  <c r="E763" i="11"/>
  <c r="D764" i="11" a="1"/>
  <c r="D764" i="11"/>
  <c r="E764" i="11"/>
  <c r="D765" i="11" a="1"/>
  <c r="D765" i="11"/>
  <c r="E765" i="11"/>
  <c r="D766" i="11" a="1"/>
  <c r="D766" i="11"/>
  <c r="E766" i="11"/>
  <c r="D767" i="11" a="1"/>
  <c r="D767" i="11"/>
  <c r="E767" i="11"/>
  <c r="D768" i="11" a="1"/>
  <c r="D768" i="11"/>
  <c r="E768" i="11"/>
  <c r="D769" i="11" a="1"/>
  <c r="D769" i="11"/>
  <c r="E769" i="11"/>
  <c r="D770" i="11" a="1"/>
  <c r="D770" i="11"/>
  <c r="E770" i="11"/>
  <c r="D771" i="11" a="1"/>
  <c r="D771" i="11"/>
  <c r="E771" i="11"/>
  <c r="D772" i="11" a="1"/>
  <c r="D772" i="11"/>
  <c r="E772" i="11"/>
  <c r="D773" i="11" a="1"/>
  <c r="D773" i="11"/>
  <c r="E773" i="11"/>
  <c r="D774" i="11" a="1"/>
  <c r="D774" i="11"/>
  <c r="E774" i="11"/>
  <c r="D775" i="11" a="1"/>
  <c r="D775" i="11"/>
  <c r="E775" i="11"/>
  <c r="D776" i="11" a="1"/>
  <c r="D776" i="11"/>
  <c r="E776" i="11"/>
  <c r="D777" i="11" a="1"/>
  <c r="D777" i="11"/>
  <c r="E777" i="11"/>
  <c r="D778" i="11" a="1"/>
  <c r="D778" i="11"/>
  <c r="E778" i="11"/>
  <c r="D779" i="11" a="1"/>
  <c r="D779" i="11"/>
  <c r="E779" i="11"/>
  <c r="D780" i="11" a="1"/>
  <c r="D780" i="11"/>
  <c r="E780" i="11"/>
  <c r="D781" i="11" a="1"/>
  <c r="D781" i="11"/>
  <c r="E781" i="11"/>
  <c r="D782" i="11" a="1"/>
  <c r="D782" i="11"/>
  <c r="E782" i="11"/>
  <c r="D783" i="11" a="1"/>
  <c r="D783" i="11"/>
  <c r="E783" i="11"/>
  <c r="D784" i="11" a="1"/>
  <c r="D784" i="11"/>
  <c r="E784" i="11"/>
  <c r="D785" i="11" a="1"/>
  <c r="D785" i="11"/>
  <c r="E785" i="11"/>
  <c r="D786" i="11" a="1"/>
  <c r="D786" i="11"/>
  <c r="E786" i="11"/>
  <c r="D787" i="11" a="1"/>
  <c r="D787" i="11"/>
  <c r="E787" i="11"/>
  <c r="D788" i="11" a="1"/>
  <c r="D788" i="11"/>
  <c r="E788" i="11"/>
  <c r="D789" i="11" a="1"/>
  <c r="D789" i="11"/>
  <c r="E789" i="11"/>
  <c r="D790" i="11" a="1"/>
  <c r="D790" i="11"/>
  <c r="E790" i="11"/>
  <c r="D791" i="11" a="1"/>
  <c r="D791" i="11"/>
  <c r="E791" i="11"/>
  <c r="D792" i="11" a="1"/>
  <c r="D792" i="11"/>
  <c r="E792" i="11"/>
  <c r="D793" i="11" a="1"/>
  <c r="D793" i="11"/>
  <c r="E793" i="11"/>
  <c r="D794" i="11" a="1"/>
  <c r="D794" i="11"/>
  <c r="E794" i="11"/>
  <c r="D795" i="11" a="1"/>
  <c r="D795" i="11"/>
  <c r="E795" i="11"/>
  <c r="D796" i="11" a="1"/>
  <c r="D796" i="11"/>
  <c r="E796" i="11"/>
  <c r="D797" i="11" a="1"/>
  <c r="D797" i="11"/>
  <c r="E797" i="11"/>
  <c r="D798" i="11" a="1"/>
  <c r="D798" i="11"/>
  <c r="E798" i="11"/>
  <c r="D799" i="11" a="1"/>
  <c r="D799" i="11"/>
  <c r="E799" i="11"/>
  <c r="D800" i="11" a="1"/>
  <c r="D800" i="11"/>
  <c r="E800" i="11"/>
  <c r="D801" i="11" a="1"/>
  <c r="D801" i="11"/>
  <c r="E801" i="11"/>
  <c r="D802" i="11" a="1"/>
  <c r="D802" i="11"/>
  <c r="E802" i="11"/>
  <c r="D803" i="11" a="1"/>
  <c r="D803" i="11"/>
  <c r="E803" i="11"/>
  <c r="D804" i="11" a="1"/>
  <c r="D804" i="11"/>
  <c r="E804" i="11"/>
  <c r="D805" i="11" a="1"/>
  <c r="D805" i="11"/>
  <c r="E805" i="11"/>
  <c r="D806" i="11" a="1"/>
  <c r="D806" i="11"/>
  <c r="E806" i="11"/>
  <c r="D807" i="11" a="1"/>
  <c r="D807" i="11"/>
  <c r="E807" i="11"/>
  <c r="D808" i="11" a="1"/>
  <c r="D808" i="11"/>
  <c r="E808" i="11"/>
  <c r="D809" i="11" a="1"/>
  <c r="D809" i="11"/>
  <c r="E809" i="11"/>
  <c r="D810" i="11" a="1"/>
  <c r="D810" i="11"/>
  <c r="E810" i="11"/>
  <c r="D811" i="11" a="1"/>
  <c r="D811" i="11"/>
  <c r="E811" i="11"/>
  <c r="D812" i="11" a="1"/>
  <c r="D812" i="11"/>
  <c r="E812" i="11"/>
  <c r="D813" i="11" a="1"/>
  <c r="D813" i="11"/>
  <c r="E813" i="11"/>
  <c r="D814" i="11" a="1"/>
  <c r="D814" i="11"/>
  <c r="E814" i="11"/>
  <c r="D815" i="11" a="1"/>
  <c r="D815" i="11"/>
  <c r="E815" i="11"/>
  <c r="D816" i="11" a="1"/>
  <c r="D816" i="11"/>
  <c r="E816" i="11"/>
  <c r="D817" i="11" a="1"/>
  <c r="D817" i="11"/>
  <c r="E817" i="11"/>
  <c r="D818" i="11" a="1"/>
  <c r="D818" i="11"/>
  <c r="E818" i="11"/>
  <c r="D819" i="11" a="1"/>
  <c r="D819" i="11"/>
  <c r="E819" i="11"/>
  <c r="D820" i="11" a="1"/>
  <c r="D820" i="11"/>
  <c r="E820" i="11"/>
  <c r="D821" i="11" a="1"/>
  <c r="D821" i="11"/>
  <c r="E821" i="11"/>
  <c r="D822" i="11" a="1"/>
  <c r="D822" i="11"/>
  <c r="E822" i="11"/>
  <c r="D823" i="11" a="1"/>
  <c r="D823" i="11"/>
  <c r="E823" i="11"/>
  <c r="D824" i="11" a="1"/>
  <c r="D824" i="11"/>
  <c r="E824" i="11"/>
  <c r="D825" i="11" a="1"/>
  <c r="D825" i="11"/>
  <c r="E825" i="11"/>
  <c r="D826" i="11" a="1"/>
  <c r="D826" i="11"/>
  <c r="E826" i="11"/>
  <c r="D827" i="11" a="1"/>
  <c r="D827" i="11"/>
  <c r="E827" i="11"/>
  <c r="D828" i="11" a="1"/>
  <c r="D828" i="11"/>
  <c r="E828" i="11"/>
  <c r="D829" i="11" a="1"/>
  <c r="D829" i="11"/>
  <c r="E829" i="11"/>
  <c r="D830" i="11" a="1"/>
  <c r="D830" i="11"/>
  <c r="E830" i="11"/>
  <c r="D831" i="11" a="1"/>
  <c r="D831" i="11"/>
  <c r="E831" i="11"/>
  <c r="D832" i="11" a="1"/>
  <c r="D832" i="11"/>
  <c r="E832" i="11"/>
  <c r="D833" i="11" a="1"/>
  <c r="D833" i="11"/>
  <c r="E833" i="11"/>
  <c r="D834" i="11" a="1"/>
  <c r="D834" i="11"/>
  <c r="E834" i="11"/>
  <c r="D835" i="11" a="1"/>
  <c r="D835" i="11"/>
  <c r="E835" i="11"/>
  <c r="D836" i="11" a="1"/>
  <c r="D836" i="11"/>
  <c r="E836" i="11"/>
  <c r="D837" i="11" a="1"/>
  <c r="D837" i="11"/>
  <c r="E837" i="11"/>
  <c r="D838" i="11" a="1"/>
  <c r="D838" i="11"/>
  <c r="E838" i="11"/>
  <c r="D839" i="11" a="1"/>
  <c r="D839" i="11"/>
  <c r="E839" i="11"/>
  <c r="D840" i="11" a="1"/>
  <c r="D840" i="11"/>
  <c r="E840" i="11"/>
  <c r="D841" i="11" a="1"/>
  <c r="D841" i="11"/>
  <c r="E841" i="11"/>
  <c r="D842" i="11" a="1"/>
  <c r="D842" i="11"/>
  <c r="E842" i="11"/>
  <c r="D843" i="11" a="1"/>
  <c r="D843" i="11"/>
  <c r="E843" i="11"/>
  <c r="D844" i="11" a="1"/>
  <c r="D844" i="11"/>
  <c r="E844" i="11"/>
  <c r="D845" i="11" a="1"/>
  <c r="D845" i="11"/>
  <c r="E845" i="11"/>
  <c r="D846" i="11" a="1"/>
  <c r="D846" i="11"/>
  <c r="E846" i="11"/>
  <c r="D847" i="11" a="1"/>
  <c r="D847" i="11"/>
  <c r="E847" i="11"/>
  <c r="D848" i="11" a="1"/>
  <c r="D848" i="11"/>
  <c r="E848" i="11"/>
  <c r="D849" i="11" a="1"/>
  <c r="D849" i="11"/>
  <c r="E849" i="11"/>
  <c r="D850" i="11" a="1"/>
  <c r="D850" i="11"/>
  <c r="E850" i="11"/>
  <c r="D851" i="11" a="1"/>
  <c r="D851" i="11"/>
  <c r="E851" i="11"/>
  <c r="D852" i="11" a="1"/>
  <c r="D852" i="11"/>
  <c r="E852" i="11"/>
  <c r="D853" i="11" a="1"/>
  <c r="D853" i="11"/>
  <c r="E853" i="11"/>
  <c r="D854" i="11" a="1"/>
  <c r="D854" i="11"/>
  <c r="E854" i="11"/>
  <c r="D855" i="11" a="1"/>
  <c r="D855" i="11"/>
  <c r="E855" i="11"/>
  <c r="D856" i="11" a="1"/>
  <c r="D856" i="11"/>
  <c r="E856" i="11"/>
  <c r="D857" i="11" a="1"/>
  <c r="D857" i="11"/>
  <c r="E857" i="11"/>
  <c r="D858" i="11" a="1"/>
  <c r="D858" i="11"/>
  <c r="E858" i="11"/>
  <c r="D859" i="11" a="1"/>
  <c r="D859" i="11"/>
  <c r="E859" i="11"/>
  <c r="D860" i="11" a="1"/>
  <c r="D860" i="11"/>
  <c r="E860" i="11"/>
  <c r="D861" i="11" a="1"/>
  <c r="D861" i="11"/>
  <c r="E861" i="11"/>
  <c r="D862" i="11" a="1"/>
  <c r="D862" i="11"/>
  <c r="E862" i="11"/>
  <c r="D863" i="11" a="1"/>
  <c r="D863" i="11"/>
  <c r="E863" i="11"/>
  <c r="D864" i="11" a="1"/>
  <c r="D864" i="11"/>
  <c r="E864" i="11"/>
  <c r="D865" i="11" a="1"/>
  <c r="D865" i="11"/>
  <c r="E865" i="11"/>
  <c r="D866" i="11" a="1"/>
  <c r="D866" i="11"/>
  <c r="E866" i="11"/>
  <c r="D867" i="11" a="1"/>
  <c r="D867" i="11"/>
  <c r="E867" i="11"/>
  <c r="D868" i="11" a="1"/>
  <c r="D868" i="11"/>
  <c r="E868" i="11"/>
  <c r="D869" i="11" a="1"/>
  <c r="D869" i="11"/>
  <c r="E869" i="11"/>
  <c r="D870" i="11" a="1"/>
  <c r="D870" i="11"/>
  <c r="E870" i="11"/>
  <c r="D871" i="11" a="1"/>
  <c r="D871" i="11"/>
  <c r="E871" i="11"/>
  <c r="D872" i="11" a="1"/>
  <c r="D872" i="11"/>
  <c r="E872" i="11"/>
  <c r="D873" i="11" a="1"/>
  <c r="D873" i="11"/>
  <c r="E873" i="11"/>
  <c r="D874" i="11" a="1"/>
  <c r="D874" i="11"/>
  <c r="E874" i="11"/>
  <c r="D875" i="11" a="1"/>
  <c r="D875" i="11"/>
  <c r="E875" i="11"/>
  <c r="D876" i="11" a="1"/>
  <c r="D876" i="11"/>
  <c r="E876" i="11"/>
  <c r="D877" i="11" a="1"/>
  <c r="D877" i="11"/>
  <c r="E877" i="11"/>
  <c r="D878" i="11" a="1"/>
  <c r="D878" i="11"/>
  <c r="E878" i="11"/>
  <c r="D879" i="11" a="1"/>
  <c r="D879" i="11"/>
  <c r="E879" i="11"/>
  <c r="D880" i="11" a="1"/>
  <c r="D880" i="11"/>
  <c r="E880" i="11"/>
  <c r="D881" i="11" a="1"/>
  <c r="D881" i="11"/>
  <c r="E881" i="11"/>
  <c r="D882" i="11" a="1"/>
  <c r="D882" i="11"/>
  <c r="E882" i="11"/>
  <c r="D883" i="11" a="1"/>
  <c r="D883" i="11"/>
  <c r="E883" i="11"/>
  <c r="D884" i="11" a="1"/>
  <c r="D884" i="11"/>
  <c r="E884" i="11"/>
  <c r="D885" i="11" a="1"/>
  <c r="D885" i="11"/>
  <c r="E885" i="11"/>
  <c r="D886" i="11" a="1"/>
  <c r="D886" i="11"/>
  <c r="E886" i="11"/>
  <c r="D887" i="11" a="1"/>
  <c r="D887" i="11"/>
  <c r="E887" i="11"/>
  <c r="D888" i="11" a="1"/>
  <c r="D888" i="11"/>
  <c r="E888" i="11"/>
  <c r="D889" i="11" a="1"/>
  <c r="D889" i="11"/>
  <c r="E889" i="11"/>
  <c r="D890" i="11" a="1"/>
  <c r="D890" i="11"/>
  <c r="E890" i="11"/>
  <c r="D891" i="11" a="1"/>
  <c r="D891" i="11"/>
  <c r="E891" i="11"/>
  <c r="D892" i="11" a="1"/>
  <c r="D892" i="11"/>
  <c r="E892" i="11"/>
  <c r="D893" i="11" a="1"/>
  <c r="D893" i="11"/>
  <c r="E893" i="11"/>
  <c r="D894" i="11" a="1"/>
  <c r="D894" i="11"/>
  <c r="E894" i="11"/>
  <c r="D895" i="11" a="1"/>
  <c r="D895" i="11"/>
  <c r="E895" i="11"/>
  <c r="D896" i="11" a="1"/>
  <c r="D896" i="11"/>
  <c r="E896" i="11"/>
  <c r="D897" i="11" a="1"/>
  <c r="D897" i="11"/>
  <c r="E897" i="11"/>
  <c r="D898" i="11" a="1"/>
  <c r="D898" i="11"/>
  <c r="E898" i="11"/>
  <c r="D899" i="11" a="1"/>
  <c r="D899" i="11"/>
  <c r="E899" i="11"/>
  <c r="D900" i="11" a="1"/>
  <c r="D900" i="11"/>
  <c r="E900" i="11"/>
  <c r="D901" i="11" a="1"/>
  <c r="D901" i="11"/>
  <c r="E901" i="11"/>
  <c r="D902" i="11" a="1"/>
  <c r="D902" i="11"/>
  <c r="E902" i="11"/>
  <c r="D903" i="11" a="1"/>
  <c r="D903" i="11"/>
  <c r="E903" i="11"/>
  <c r="D904" i="11" a="1"/>
  <c r="D904" i="11"/>
  <c r="E904" i="11"/>
  <c r="D905" i="11" a="1"/>
  <c r="D905" i="11"/>
  <c r="E905" i="11"/>
  <c r="D906" i="11" a="1"/>
  <c r="D906" i="11"/>
  <c r="E906" i="11"/>
  <c r="D907" i="11" a="1"/>
  <c r="D907" i="11"/>
  <c r="E907" i="11"/>
  <c r="D908" i="11" a="1"/>
  <c r="D908" i="11"/>
  <c r="E908" i="11"/>
  <c r="D909" i="11" a="1"/>
  <c r="D909" i="11"/>
  <c r="E909" i="11"/>
  <c r="D910" i="11" a="1"/>
  <c r="D910" i="11"/>
  <c r="E910" i="11"/>
  <c r="D911" i="11" a="1"/>
  <c r="D911" i="11"/>
  <c r="E911" i="11"/>
  <c r="D912" i="11" a="1"/>
  <c r="D912" i="11"/>
  <c r="E912" i="11"/>
  <c r="D913" i="11" a="1"/>
  <c r="D913" i="11"/>
  <c r="E913" i="11"/>
  <c r="D914" i="11" a="1"/>
  <c r="D914" i="11"/>
  <c r="E914" i="11"/>
  <c r="D915" i="11" a="1"/>
  <c r="D915" i="11"/>
  <c r="E915" i="11"/>
  <c r="D916" i="11" a="1"/>
  <c r="D916" i="11"/>
  <c r="E916" i="11"/>
  <c r="D917" i="11" a="1"/>
  <c r="D917" i="11"/>
  <c r="E917" i="11"/>
  <c r="D918" i="11" a="1"/>
  <c r="D918" i="11"/>
  <c r="E918" i="11"/>
  <c r="D919" i="11" a="1"/>
  <c r="D919" i="11"/>
  <c r="E919" i="11"/>
  <c r="D920" i="11" a="1"/>
  <c r="D920" i="11"/>
  <c r="E920" i="11"/>
  <c r="D921" i="11" a="1"/>
  <c r="D921" i="11"/>
  <c r="E921" i="11"/>
  <c r="D922" i="11" a="1"/>
  <c r="D922" i="11"/>
  <c r="E922" i="11"/>
  <c r="D923" i="11" a="1"/>
  <c r="D923" i="11"/>
  <c r="E923" i="11"/>
  <c r="D924" i="11" a="1"/>
  <c r="D924" i="11"/>
  <c r="E924" i="11"/>
  <c r="D925" i="11" a="1"/>
  <c r="D925" i="11"/>
  <c r="E925" i="11"/>
  <c r="D926" i="11" a="1"/>
  <c r="D926" i="11"/>
  <c r="E926" i="11"/>
  <c r="D927" i="11" a="1"/>
  <c r="D927" i="11"/>
  <c r="E927" i="11"/>
  <c r="D928" i="11" a="1"/>
  <c r="D928" i="11"/>
  <c r="E928" i="11"/>
  <c r="D929" i="11" a="1"/>
  <c r="D929" i="11"/>
  <c r="E929" i="11"/>
  <c r="D930" i="11" a="1"/>
  <c r="D930" i="11"/>
  <c r="E930" i="11"/>
  <c r="D931" i="11" a="1"/>
  <c r="D931" i="11"/>
  <c r="E931" i="11"/>
  <c r="D932" i="11" a="1"/>
  <c r="D932" i="11"/>
  <c r="E932" i="11"/>
  <c r="D933" i="11" a="1"/>
  <c r="D933" i="11"/>
  <c r="E933" i="11"/>
  <c r="D934" i="11" a="1"/>
  <c r="D934" i="11"/>
  <c r="E934" i="11"/>
  <c r="D935" i="11" a="1"/>
  <c r="D935" i="11"/>
  <c r="E935" i="11"/>
  <c r="D936" i="11" a="1"/>
  <c r="D936" i="11"/>
  <c r="E936" i="11"/>
  <c r="D937" i="11" a="1"/>
  <c r="D937" i="11"/>
  <c r="E937" i="11"/>
  <c r="D938" i="11" a="1"/>
  <c r="D938" i="11"/>
  <c r="E938" i="11"/>
  <c r="D939" i="11" a="1"/>
  <c r="D939" i="11"/>
  <c r="E939" i="11"/>
  <c r="D940" i="11" a="1"/>
  <c r="D940" i="11"/>
  <c r="E940" i="11"/>
  <c r="D941" i="11" a="1"/>
  <c r="D941" i="11"/>
  <c r="E941" i="11"/>
  <c r="D942" i="11" a="1"/>
  <c r="D942" i="11"/>
  <c r="E942" i="11"/>
  <c r="D943" i="11" a="1"/>
  <c r="D943" i="11"/>
  <c r="E943" i="11"/>
  <c r="D944" i="11" a="1"/>
  <c r="D944" i="11"/>
  <c r="E944" i="11"/>
  <c r="D945" i="11" a="1"/>
  <c r="D945" i="11"/>
  <c r="E945" i="11"/>
  <c r="D946" i="11" a="1"/>
  <c r="D946" i="11"/>
  <c r="E946" i="11"/>
  <c r="D947" i="11" a="1"/>
  <c r="D947" i="11"/>
  <c r="E947" i="11"/>
  <c r="D948" i="11" a="1"/>
  <c r="D948" i="11"/>
  <c r="E948" i="11"/>
  <c r="D949" i="11" a="1"/>
  <c r="D949" i="11"/>
  <c r="E949" i="11"/>
  <c r="D950" i="11" a="1"/>
  <c r="D950" i="11"/>
  <c r="E950" i="11"/>
  <c r="D951" i="11" a="1"/>
  <c r="D951" i="11"/>
  <c r="E951" i="11"/>
  <c r="D952" i="11" a="1"/>
  <c r="D952" i="11"/>
  <c r="E952" i="11"/>
  <c r="D953" i="11" a="1"/>
  <c r="D953" i="11"/>
  <c r="E953" i="11"/>
  <c r="D954" i="11" a="1"/>
  <c r="D954" i="11"/>
  <c r="E954" i="11"/>
  <c r="D955" i="11" a="1"/>
  <c r="D955" i="11"/>
  <c r="E955" i="11"/>
  <c r="D956" i="11" a="1"/>
  <c r="D956" i="11"/>
  <c r="E956" i="11"/>
  <c r="D957" i="11" a="1"/>
  <c r="D957" i="11"/>
  <c r="E957" i="11"/>
  <c r="D958" i="11" a="1"/>
  <c r="D958" i="11"/>
  <c r="E958" i="11"/>
  <c r="D959" i="11" a="1"/>
  <c r="D959" i="11"/>
  <c r="E959" i="11"/>
  <c r="D960" i="11" a="1"/>
  <c r="D960" i="11"/>
  <c r="E960" i="11"/>
  <c r="D961" i="11" a="1"/>
  <c r="D961" i="11"/>
  <c r="E961" i="11"/>
  <c r="D962" i="11" a="1"/>
  <c r="D962" i="11"/>
  <c r="E962" i="11"/>
  <c r="D963" i="11" a="1"/>
  <c r="D963" i="11"/>
  <c r="E963" i="11"/>
  <c r="D964" i="11" a="1"/>
  <c r="D964" i="11"/>
  <c r="E964" i="11"/>
  <c r="D965" i="11" a="1"/>
  <c r="D965" i="11"/>
  <c r="E965" i="11"/>
  <c r="D966" i="11" a="1"/>
  <c r="D966" i="11"/>
  <c r="E966" i="11"/>
  <c r="D967" i="11" a="1"/>
  <c r="D967" i="11"/>
  <c r="E967" i="11"/>
  <c r="D968" i="11" a="1"/>
  <c r="D968" i="11"/>
  <c r="E968" i="11"/>
  <c r="D969" i="11" a="1"/>
  <c r="D969" i="11"/>
  <c r="E969" i="11"/>
  <c r="D970" i="11" a="1"/>
  <c r="D970" i="11"/>
  <c r="E970" i="11"/>
  <c r="D971" i="11" a="1"/>
  <c r="D971" i="11"/>
  <c r="E971" i="11"/>
  <c r="D972" i="11" a="1"/>
  <c r="D972" i="11"/>
  <c r="E972" i="11"/>
  <c r="D973" i="11" a="1"/>
  <c r="D973" i="11"/>
  <c r="E973" i="11"/>
  <c r="D974" i="11" a="1"/>
  <c r="D974" i="11"/>
  <c r="E974" i="11"/>
  <c r="D975" i="11" a="1"/>
  <c r="D975" i="11"/>
  <c r="E975" i="11"/>
  <c r="D976" i="11" a="1"/>
  <c r="D976" i="11"/>
  <c r="E976" i="11"/>
  <c r="D977" i="11" a="1"/>
  <c r="D977" i="11"/>
  <c r="E977" i="11"/>
  <c r="D978" i="11" a="1"/>
  <c r="D978" i="11"/>
  <c r="E978" i="11"/>
  <c r="D979" i="11" a="1"/>
  <c r="D979" i="11"/>
  <c r="E979" i="11"/>
  <c r="D980" i="11" a="1"/>
  <c r="D980" i="11"/>
  <c r="E980" i="11"/>
  <c r="D981" i="11" a="1"/>
  <c r="D981" i="11"/>
  <c r="E981" i="11"/>
  <c r="D982" i="11" a="1"/>
  <c r="D982" i="11"/>
  <c r="E982" i="11"/>
  <c r="D983" i="11" a="1"/>
  <c r="D983" i="11"/>
  <c r="E983" i="11"/>
  <c r="D984" i="11" a="1"/>
  <c r="D984" i="11"/>
  <c r="E984" i="11"/>
  <c r="D985" i="11" a="1"/>
  <c r="D985" i="11"/>
  <c r="E985" i="11"/>
  <c r="D986" i="11" a="1"/>
  <c r="D986" i="11"/>
  <c r="E986" i="11"/>
  <c r="D987" i="11" a="1"/>
  <c r="D987" i="11"/>
  <c r="E987" i="11"/>
  <c r="D988" i="11" a="1"/>
  <c r="D988" i="11"/>
  <c r="E988" i="11"/>
  <c r="D989" i="11" a="1"/>
  <c r="D989" i="11"/>
  <c r="E989" i="11"/>
  <c r="D990" i="11" a="1"/>
  <c r="D990" i="11"/>
  <c r="E990" i="11"/>
  <c r="D991" i="11" a="1"/>
  <c r="D991" i="11"/>
  <c r="E991" i="11"/>
  <c r="D992" i="11" a="1"/>
  <c r="D992" i="11"/>
  <c r="E992" i="11"/>
  <c r="D993" i="11" a="1"/>
  <c r="D993" i="11"/>
  <c r="E993" i="11"/>
  <c r="D994" i="11" a="1"/>
  <c r="D994" i="11"/>
  <c r="E994" i="11"/>
  <c r="D995" i="11" a="1"/>
  <c r="D995" i="11"/>
  <c r="E995" i="11"/>
  <c r="D996" i="11" a="1"/>
  <c r="D996" i="11"/>
  <c r="E996" i="11"/>
  <c r="D997" i="11" a="1"/>
  <c r="D997" i="11"/>
  <c r="E997" i="11"/>
  <c r="D998" i="11" a="1"/>
  <c r="D998" i="11"/>
  <c r="E998" i="11"/>
  <c r="D999" i="11" a="1"/>
  <c r="D999" i="11"/>
  <c r="E999" i="11"/>
  <c r="D1000" i="11" a="1"/>
  <c r="D1000" i="11"/>
  <c r="E1000" i="11"/>
  <c r="D1001" i="11" a="1"/>
  <c r="D1001" i="11"/>
  <c r="E1001" i="11"/>
  <c r="D1002" i="11" a="1"/>
  <c r="D1002" i="11"/>
  <c r="E1002" i="11"/>
  <c r="D1003" i="11" a="1"/>
  <c r="D1003" i="11"/>
  <c r="E1003" i="11"/>
  <c r="D1004" i="11" a="1"/>
  <c r="D1004" i="11"/>
  <c r="E1004" i="11"/>
  <c r="D1005" i="11" a="1"/>
  <c r="D1005" i="11"/>
  <c r="E1005" i="11"/>
  <c r="D1006" i="11" a="1"/>
  <c r="D1006" i="11"/>
  <c r="E1006" i="11"/>
  <c r="D1007" i="11" a="1"/>
  <c r="D1007" i="11"/>
  <c r="E1007" i="11"/>
  <c r="D1008" i="11" a="1"/>
  <c r="D1008" i="11"/>
  <c r="E1008" i="11"/>
  <c r="D1009" i="11" a="1"/>
  <c r="D1009" i="11"/>
  <c r="E1009" i="11"/>
  <c r="D1010" i="11" a="1"/>
  <c r="D1010" i="11"/>
  <c r="E1010" i="11"/>
  <c r="D1011" i="11" a="1"/>
  <c r="D1011" i="11"/>
  <c r="E1011" i="11"/>
  <c r="D1012" i="11" a="1"/>
  <c r="D1012" i="11"/>
  <c r="E1012" i="11"/>
  <c r="D1013" i="11" a="1"/>
  <c r="D1013" i="11"/>
  <c r="E1013" i="11"/>
  <c r="D1014" i="11" a="1"/>
  <c r="D1014" i="11"/>
  <c r="E1014" i="11"/>
  <c r="D1015" i="11" a="1"/>
  <c r="D1015" i="11"/>
  <c r="E1015" i="11"/>
  <c r="D1016" i="11" a="1"/>
  <c r="D1016" i="11"/>
  <c r="E1016" i="11"/>
  <c r="D1017" i="11" a="1"/>
  <c r="D1017" i="11"/>
  <c r="E1017" i="11"/>
  <c r="D1018" i="11" a="1"/>
  <c r="D1018" i="11"/>
  <c r="E1018" i="11"/>
  <c r="D1019" i="11" a="1"/>
  <c r="D1019" i="11"/>
  <c r="E1019" i="11"/>
  <c r="D1020" i="11" a="1"/>
  <c r="D1020" i="11"/>
  <c r="E1020" i="11"/>
  <c r="D1021" i="11" a="1"/>
  <c r="D1021" i="11"/>
  <c r="E1021" i="11"/>
  <c r="D1022" i="11" a="1"/>
  <c r="D1022" i="11"/>
  <c r="E1022" i="11"/>
  <c r="D1023" i="11" a="1"/>
  <c r="D1023" i="11"/>
  <c r="E1023" i="11"/>
  <c r="D1024" i="11" a="1"/>
  <c r="D1024" i="11"/>
  <c r="E1024" i="11"/>
  <c r="D1025" i="11" a="1"/>
  <c r="D1025" i="11"/>
  <c r="E1025" i="11"/>
  <c r="D1026" i="11" a="1"/>
  <c r="D1026" i="11"/>
  <c r="E1026" i="11"/>
  <c r="D1027" i="11" a="1"/>
  <c r="D1027" i="11"/>
  <c r="E1027" i="11"/>
  <c r="D1028" i="11" a="1"/>
  <c r="D1028" i="11"/>
  <c r="E1028" i="11"/>
  <c r="D1029" i="11" a="1"/>
  <c r="D1029" i="11"/>
  <c r="E1029" i="11"/>
  <c r="D1030" i="11" a="1"/>
  <c r="D1030" i="11"/>
  <c r="E1030" i="11"/>
  <c r="D1031" i="11" a="1"/>
  <c r="D1031" i="11"/>
  <c r="E1031" i="11"/>
  <c r="D1032" i="11" a="1"/>
  <c r="D1032" i="11"/>
  <c r="E1032" i="11"/>
  <c r="D1033" i="11" a="1"/>
  <c r="D1033" i="11"/>
  <c r="E1033" i="11"/>
  <c r="D1034" i="11" a="1"/>
  <c r="D1034" i="11"/>
  <c r="E1034" i="11"/>
  <c r="D1035" i="11" a="1"/>
  <c r="D1035" i="11"/>
  <c r="E1035" i="11"/>
  <c r="D1036" i="11" a="1"/>
  <c r="D1036" i="11"/>
  <c r="E1036" i="11"/>
  <c r="D1037" i="11" a="1"/>
  <c r="D1037" i="11"/>
  <c r="E1037" i="11"/>
  <c r="D1038" i="11" a="1"/>
  <c r="D1038" i="11"/>
  <c r="E1038" i="11"/>
  <c r="D1039" i="11" a="1"/>
  <c r="D1039" i="11"/>
  <c r="E1039" i="11"/>
  <c r="D1040" i="11" a="1"/>
  <c r="D1040" i="11"/>
  <c r="E1040" i="11"/>
  <c r="D1041" i="11" a="1"/>
  <c r="D1041" i="11"/>
  <c r="E1041" i="11"/>
  <c r="D1042" i="11" a="1"/>
  <c r="D1042" i="11"/>
  <c r="E1042" i="11"/>
  <c r="D1043" i="11" a="1"/>
  <c r="D1043" i="11"/>
  <c r="E1043" i="11"/>
  <c r="D1044" i="11" a="1"/>
  <c r="D1044" i="11"/>
  <c r="E1044" i="11"/>
  <c r="D1045" i="11" a="1"/>
  <c r="D1045" i="11"/>
  <c r="E1045" i="11"/>
  <c r="D1046" i="11" a="1"/>
  <c r="D1046" i="11"/>
  <c r="E1046" i="11"/>
  <c r="D1047" i="11" a="1"/>
  <c r="D1047" i="11"/>
  <c r="E1047" i="11"/>
  <c r="D1048" i="11" a="1"/>
  <c r="D1048" i="11"/>
  <c r="E1048" i="11"/>
  <c r="D1049" i="11" a="1"/>
  <c r="D1049" i="11"/>
  <c r="E1049" i="11"/>
  <c r="D1050" i="11" a="1"/>
  <c r="D1050" i="11"/>
  <c r="E1050" i="11"/>
  <c r="D1051" i="11" a="1"/>
  <c r="D1051" i="11"/>
  <c r="E1051" i="11"/>
  <c r="D1052" i="11" a="1"/>
  <c r="D1052" i="11"/>
  <c r="E1052" i="11"/>
  <c r="D1053" i="11" a="1"/>
  <c r="D1053" i="11"/>
  <c r="E1053" i="11"/>
  <c r="D1054" i="11" a="1"/>
  <c r="D1054" i="11"/>
  <c r="E1054" i="11"/>
  <c r="D1055" i="11" a="1"/>
  <c r="D1055" i="11"/>
  <c r="E1055" i="11"/>
  <c r="D1056" i="11" a="1"/>
  <c r="D1056" i="11"/>
  <c r="E1056" i="11"/>
  <c r="D1057" i="11" a="1"/>
  <c r="D1057" i="11"/>
  <c r="E1057" i="11"/>
  <c r="D1058" i="11" a="1"/>
  <c r="D1058" i="11"/>
  <c r="E1058" i="11"/>
  <c r="D1059" i="11" a="1"/>
  <c r="D1059" i="11"/>
  <c r="E1059" i="11"/>
  <c r="D1060" i="11" a="1"/>
  <c r="D1060" i="11"/>
  <c r="E1060" i="11"/>
  <c r="D1061" i="11" a="1"/>
  <c r="D1061" i="11"/>
  <c r="E1061" i="11"/>
  <c r="D1062" i="11" a="1"/>
  <c r="D1062" i="11"/>
  <c r="E1062" i="11"/>
  <c r="D1063" i="11" a="1"/>
  <c r="D1063" i="11"/>
  <c r="E1063" i="11"/>
  <c r="D1064" i="11" a="1"/>
  <c r="D1064" i="11"/>
  <c r="E1064" i="11"/>
  <c r="D1065" i="11" a="1"/>
  <c r="D1065" i="11"/>
  <c r="E1065" i="11"/>
  <c r="D1066" i="11" a="1"/>
  <c r="D1066" i="11"/>
  <c r="E1066" i="11"/>
  <c r="D1067" i="11" a="1"/>
  <c r="D1067" i="11"/>
  <c r="E1067" i="11"/>
  <c r="D1068" i="11" a="1"/>
  <c r="D1068" i="11"/>
  <c r="E1068" i="11"/>
  <c r="D1069" i="11" a="1"/>
  <c r="D1069" i="11"/>
  <c r="E1069" i="11"/>
  <c r="D1070" i="11" a="1"/>
  <c r="D1070" i="11"/>
  <c r="E1070" i="11"/>
  <c r="D1071" i="11" a="1"/>
  <c r="D1071" i="11"/>
  <c r="E1071" i="11"/>
  <c r="D1072" i="11" a="1"/>
  <c r="D1072" i="11"/>
  <c r="E1072" i="11"/>
  <c r="D1073" i="11" a="1"/>
  <c r="D1073" i="11"/>
  <c r="E1073" i="11"/>
  <c r="D1074" i="11" a="1"/>
  <c r="D1074" i="11"/>
  <c r="E1074" i="11"/>
  <c r="D1075" i="11" a="1"/>
  <c r="D1075" i="11"/>
  <c r="E1075" i="11"/>
  <c r="D1076" i="11" a="1"/>
  <c r="D1076" i="11"/>
  <c r="E1076" i="11"/>
  <c r="D1077" i="11" a="1"/>
  <c r="D1077" i="11"/>
  <c r="E1077" i="11"/>
  <c r="D1078" i="11" a="1"/>
  <c r="D1078" i="11"/>
  <c r="E1078" i="11"/>
  <c r="D1079" i="11" a="1"/>
  <c r="D1079" i="11"/>
  <c r="E1079" i="11"/>
  <c r="D1080" i="11" a="1"/>
  <c r="D1080" i="11"/>
  <c r="E1080" i="11"/>
  <c r="D1081" i="11" a="1"/>
  <c r="D1081" i="11"/>
  <c r="E1081" i="11"/>
  <c r="D1082" i="11" a="1"/>
  <c r="D1082" i="11"/>
  <c r="E1082" i="11"/>
  <c r="D1083" i="11" a="1"/>
  <c r="D1083" i="11"/>
  <c r="E1083" i="11"/>
  <c r="D1084" i="11" a="1"/>
  <c r="D1084" i="11"/>
  <c r="E1084" i="11"/>
  <c r="D1085" i="11" a="1"/>
  <c r="D1085" i="11"/>
  <c r="E1085" i="11"/>
  <c r="D1086" i="11" a="1"/>
  <c r="D1086" i="11"/>
  <c r="E1086" i="11"/>
  <c r="D1087" i="11" a="1"/>
  <c r="D1087" i="11"/>
  <c r="E1087" i="11"/>
  <c r="D1088" i="11" a="1"/>
  <c r="D1088" i="11"/>
  <c r="E1088" i="11"/>
  <c r="D1089" i="11" a="1"/>
  <c r="D1089" i="11"/>
  <c r="E1089" i="11"/>
  <c r="D1090" i="11" a="1"/>
  <c r="D1090" i="11"/>
  <c r="E1090" i="11"/>
  <c r="D1091" i="11" a="1"/>
  <c r="D1091" i="11"/>
  <c r="E1091" i="11"/>
  <c r="D1092" i="11" a="1"/>
  <c r="D1092" i="11"/>
  <c r="E1092" i="11"/>
  <c r="D1093" i="11" a="1"/>
  <c r="D1093" i="11"/>
  <c r="E1093" i="11"/>
  <c r="D1094" i="11" a="1"/>
  <c r="D1094" i="11"/>
  <c r="E1094" i="11"/>
  <c r="D1095" i="11" a="1"/>
  <c r="D1095" i="11"/>
  <c r="E1095" i="11"/>
  <c r="D1096" i="11" a="1"/>
  <c r="D1096" i="11"/>
  <c r="E1096" i="11"/>
  <c r="D1097" i="11" a="1"/>
  <c r="D1097" i="11"/>
  <c r="E1097" i="11"/>
  <c r="D1098" i="11" a="1"/>
  <c r="D1098" i="11"/>
  <c r="E1098" i="11"/>
  <c r="D1099" i="11" a="1"/>
  <c r="D1099" i="11"/>
  <c r="E1099" i="11"/>
  <c r="D1100" i="11" a="1"/>
  <c r="D1100" i="11"/>
  <c r="E1100" i="11"/>
  <c r="D1101" i="11" a="1"/>
  <c r="D1101" i="11"/>
  <c r="E1101" i="11"/>
  <c r="D1102" i="11" a="1"/>
  <c r="D1102" i="11"/>
  <c r="E1102" i="11"/>
  <c r="D1103" i="11" a="1"/>
  <c r="D1103" i="11"/>
  <c r="E1103" i="11"/>
  <c r="D1104" i="11" a="1"/>
  <c r="D1104" i="11"/>
  <c r="E1104" i="11"/>
  <c r="D1105" i="11" a="1"/>
  <c r="D1105" i="11"/>
  <c r="E1105" i="11"/>
  <c r="D1106" i="11" a="1"/>
  <c r="D1106" i="11"/>
  <c r="E1106" i="11"/>
  <c r="D1107" i="11" a="1"/>
  <c r="D1107" i="11"/>
  <c r="E1107" i="11"/>
  <c r="D1108" i="11" a="1"/>
  <c r="D1108" i="11"/>
  <c r="E1108" i="11"/>
  <c r="D1109" i="11" a="1"/>
  <c r="D1109" i="11"/>
  <c r="E1109" i="11"/>
  <c r="D1110" i="11" a="1"/>
  <c r="D1110" i="11"/>
  <c r="E1110" i="11"/>
  <c r="D1111" i="11" a="1"/>
  <c r="D1111" i="11"/>
  <c r="E1111" i="11"/>
  <c r="D1112" i="11" a="1"/>
  <c r="D1112" i="11"/>
  <c r="E1112" i="11"/>
  <c r="D1113" i="11" a="1"/>
  <c r="D1113" i="11"/>
  <c r="E1113" i="11"/>
  <c r="D1114" i="11" a="1"/>
  <c r="D1114" i="11"/>
  <c r="E1114" i="11"/>
  <c r="D1115" i="11" a="1"/>
  <c r="D1115" i="11"/>
  <c r="E1115" i="11"/>
  <c r="D1116" i="11" a="1"/>
  <c r="D1116" i="11"/>
  <c r="E1116" i="11"/>
  <c r="D1117" i="11" a="1"/>
  <c r="D1117" i="11"/>
  <c r="E1117" i="11"/>
  <c r="D1118" i="11" a="1"/>
  <c r="D1118" i="11"/>
  <c r="E1118" i="11"/>
  <c r="D1119" i="11" a="1"/>
  <c r="D1119" i="11"/>
  <c r="E1119" i="11"/>
  <c r="D1120" i="11" a="1"/>
  <c r="D1120" i="11"/>
  <c r="E1120" i="11"/>
  <c r="D1121" i="11" a="1"/>
  <c r="D1121" i="11"/>
  <c r="E1121" i="11"/>
  <c r="D1122" i="11" a="1"/>
  <c r="D1122" i="11"/>
  <c r="E1122" i="11"/>
  <c r="D1123" i="11" a="1"/>
  <c r="D1123" i="11"/>
  <c r="E1123" i="11"/>
  <c r="D1124" i="11" a="1"/>
  <c r="D1124" i="11"/>
  <c r="E1124" i="11"/>
  <c r="D1125" i="11" a="1"/>
  <c r="D1125" i="11"/>
  <c r="E1125" i="11"/>
  <c r="D1126" i="11" a="1"/>
  <c r="D1126" i="11"/>
  <c r="E1126" i="11"/>
  <c r="D1127" i="11" a="1"/>
  <c r="D1127" i="11"/>
  <c r="E1127" i="11"/>
  <c r="D1128" i="11" a="1"/>
  <c r="D1128" i="11"/>
  <c r="E1128" i="11"/>
  <c r="D1129" i="11" a="1"/>
  <c r="D1129" i="11"/>
  <c r="E1129" i="11"/>
  <c r="D1130" i="11" a="1"/>
  <c r="D1130" i="11"/>
  <c r="E1130" i="11"/>
  <c r="D1131" i="11" a="1"/>
  <c r="D1131" i="11"/>
  <c r="E1131" i="11"/>
  <c r="D1132" i="11" a="1"/>
  <c r="D1132" i="11"/>
  <c r="E1132" i="11"/>
  <c r="D1133" i="11" a="1"/>
  <c r="D1133" i="11"/>
  <c r="E1133" i="11"/>
  <c r="D1134" i="11" a="1"/>
  <c r="D1134" i="11"/>
  <c r="E1134" i="11"/>
  <c r="D1135" i="11" a="1"/>
  <c r="D1135" i="11"/>
  <c r="E1135" i="11"/>
  <c r="D1136" i="11" a="1"/>
  <c r="D1136" i="11"/>
  <c r="E1136" i="11"/>
  <c r="D1137" i="11" a="1"/>
  <c r="D1137" i="11"/>
  <c r="E1137" i="11"/>
  <c r="D1138" i="11" a="1"/>
  <c r="D1138" i="11"/>
  <c r="E1138" i="11"/>
  <c r="D1139" i="11" a="1"/>
  <c r="D1139" i="11"/>
  <c r="E1139" i="11"/>
  <c r="D1140" i="11" a="1"/>
  <c r="D1140" i="11"/>
  <c r="E1140" i="11"/>
  <c r="D1141" i="11" a="1"/>
  <c r="D1141" i="11"/>
  <c r="E1141" i="11"/>
  <c r="D1142" i="11" a="1"/>
  <c r="D1142" i="11"/>
  <c r="E1142" i="11"/>
  <c r="D1143" i="11" a="1"/>
  <c r="D1143" i="11"/>
  <c r="E1143" i="11"/>
  <c r="D1144" i="11" a="1"/>
  <c r="D1144" i="11"/>
  <c r="E1144" i="11"/>
  <c r="D1145" i="11" a="1"/>
  <c r="D1145" i="11"/>
  <c r="E1145" i="11"/>
  <c r="D1146" i="11" a="1"/>
  <c r="D1146" i="11"/>
  <c r="E1146" i="11"/>
  <c r="D1147" i="11" a="1"/>
  <c r="D1147" i="11"/>
  <c r="E1147" i="11"/>
  <c r="D1148" i="11" a="1"/>
  <c r="D1148" i="11"/>
  <c r="E1148" i="11"/>
  <c r="D1149" i="11" a="1"/>
  <c r="D1149" i="11"/>
  <c r="E1149" i="11"/>
  <c r="D1150" i="11" a="1"/>
  <c r="D1150" i="11"/>
  <c r="E1150" i="11"/>
  <c r="D1151" i="11" a="1"/>
  <c r="D1151" i="11"/>
  <c r="E1151" i="11"/>
  <c r="D1152" i="11" a="1"/>
  <c r="D1152" i="11"/>
  <c r="E1152" i="11"/>
  <c r="D1153" i="11" a="1"/>
  <c r="D1153" i="11"/>
  <c r="E1153" i="11"/>
  <c r="D1154" i="11" a="1"/>
  <c r="D1154" i="11"/>
  <c r="E1154" i="11"/>
  <c r="D1155" i="11" a="1"/>
  <c r="D1155" i="11"/>
  <c r="E1155" i="11"/>
  <c r="D1156" i="11" a="1"/>
  <c r="D1156" i="11"/>
  <c r="E1156" i="11"/>
  <c r="D1157" i="11" a="1"/>
  <c r="D1157" i="11"/>
  <c r="E1157" i="11"/>
  <c r="D1158" i="11" a="1"/>
  <c r="D1158" i="11"/>
  <c r="E1158" i="11"/>
  <c r="D1159" i="11" a="1"/>
  <c r="D1159" i="11"/>
  <c r="E1159" i="11"/>
  <c r="D1160" i="11" a="1"/>
  <c r="D1160" i="11"/>
  <c r="E1160" i="11"/>
  <c r="D1161" i="11" a="1"/>
  <c r="D1161" i="11"/>
  <c r="E1161" i="11"/>
  <c r="D1162" i="11" a="1"/>
  <c r="D1162" i="11"/>
  <c r="E1162" i="11"/>
  <c r="D1163" i="11" a="1"/>
  <c r="D1163" i="11"/>
  <c r="E1163" i="11"/>
  <c r="D1164" i="11" a="1"/>
  <c r="D1164" i="11"/>
  <c r="E1164" i="11"/>
  <c r="D1165" i="11" a="1"/>
  <c r="D1165" i="11"/>
  <c r="E1165" i="11"/>
  <c r="D1166" i="11" a="1"/>
  <c r="D1166" i="11"/>
  <c r="E1166" i="11"/>
  <c r="D1167" i="11" a="1"/>
  <c r="D1167" i="11"/>
  <c r="E1167" i="11"/>
  <c r="D1168" i="11" a="1"/>
  <c r="D1168" i="11"/>
  <c r="E1168" i="11"/>
  <c r="D1169" i="11" a="1"/>
  <c r="D1169" i="11"/>
  <c r="E1169" i="11"/>
  <c r="D1170" i="11" a="1"/>
  <c r="D1170" i="11"/>
  <c r="E1170" i="11"/>
  <c r="D1171" i="11" a="1"/>
  <c r="D1171" i="11"/>
  <c r="E1171" i="11"/>
  <c r="D1172" i="11" a="1"/>
  <c r="D1172" i="11"/>
  <c r="E1172" i="11"/>
  <c r="D1173" i="11" a="1"/>
  <c r="D1173" i="11"/>
  <c r="E1173" i="11"/>
  <c r="D1174" i="11" a="1"/>
  <c r="D1174" i="11"/>
  <c r="E1174" i="11"/>
  <c r="D1175" i="11" a="1"/>
  <c r="D1175" i="11"/>
  <c r="E1175" i="11"/>
  <c r="D1176" i="11" a="1"/>
  <c r="D1176" i="11"/>
  <c r="E1176" i="11"/>
  <c r="D1177" i="11" a="1"/>
  <c r="D1177" i="11"/>
  <c r="E1177" i="11"/>
  <c r="D1178" i="11" a="1"/>
  <c r="D1178" i="11"/>
  <c r="E1178" i="11"/>
  <c r="D1179" i="11" a="1"/>
  <c r="D1179" i="11"/>
  <c r="E1179" i="11"/>
  <c r="D1180" i="11" a="1"/>
  <c r="D1180" i="11"/>
  <c r="E1180" i="11"/>
  <c r="D1181" i="11" a="1"/>
  <c r="D1181" i="11"/>
  <c r="E1181" i="11"/>
  <c r="D1182" i="11" a="1"/>
  <c r="D1182" i="11"/>
  <c r="E1182" i="11"/>
  <c r="D1183" i="11" a="1"/>
  <c r="D1183" i="11"/>
  <c r="E1183" i="11"/>
  <c r="D1184" i="11" a="1"/>
  <c r="D1184" i="11"/>
  <c r="E1184" i="11"/>
  <c r="D1185" i="11" a="1"/>
  <c r="D1185" i="11"/>
  <c r="E1185" i="11"/>
  <c r="D1186" i="11" a="1"/>
  <c r="D1186" i="11"/>
  <c r="E1186" i="11"/>
  <c r="D1187" i="11" a="1"/>
  <c r="D1187" i="11"/>
  <c r="E1187" i="11"/>
  <c r="D1188" i="11" a="1"/>
  <c r="D1188" i="11"/>
  <c r="E1188" i="11"/>
  <c r="D1189" i="11" a="1"/>
  <c r="D1189" i="11"/>
  <c r="E1189" i="11"/>
  <c r="D1190" i="11" a="1"/>
  <c r="D1190" i="11"/>
  <c r="E1190" i="11"/>
  <c r="D1191" i="11" a="1"/>
  <c r="D1191" i="11"/>
  <c r="E1191" i="11"/>
  <c r="D1192" i="11" a="1"/>
  <c r="D1192" i="11"/>
  <c r="E1192" i="11"/>
  <c r="D1193" i="11" a="1"/>
  <c r="D1193" i="11"/>
  <c r="E1193" i="11"/>
  <c r="D1194" i="11" a="1"/>
  <c r="D1194" i="11"/>
  <c r="E1194" i="11"/>
  <c r="D1195" i="11" a="1"/>
  <c r="D1195" i="11"/>
  <c r="E1195" i="11"/>
  <c r="D1196" i="11" a="1"/>
  <c r="D1196" i="11"/>
  <c r="E1196" i="11"/>
  <c r="D1197" i="11" a="1"/>
  <c r="D1197" i="11"/>
  <c r="E1197" i="11"/>
  <c r="D1198" i="11" a="1"/>
  <c r="D1198" i="11"/>
  <c r="E1198" i="11"/>
  <c r="D1199" i="11" a="1"/>
  <c r="D1199" i="11"/>
  <c r="E1199" i="11"/>
  <c r="D1200" i="11" a="1"/>
  <c r="D1200" i="11"/>
  <c r="E1200" i="11"/>
  <c r="D1201" i="11" a="1"/>
  <c r="D1201" i="11"/>
  <c r="E1201" i="11"/>
  <c r="D1202" i="11" a="1"/>
  <c r="D1202" i="11"/>
  <c r="E1202" i="11"/>
  <c r="D1203" i="11" a="1"/>
  <c r="D1203" i="11"/>
  <c r="E1203" i="11"/>
  <c r="D1204" i="11" a="1"/>
  <c r="D1204" i="11"/>
  <c r="E1204" i="11"/>
  <c r="D1205" i="11" a="1"/>
  <c r="D1205" i="11"/>
  <c r="E1205" i="11"/>
  <c r="D1206" i="11" a="1"/>
  <c r="D1206" i="11"/>
  <c r="E1206" i="11"/>
  <c r="D1207" i="11" a="1"/>
  <c r="D1207" i="11"/>
  <c r="E1207" i="11"/>
  <c r="D1208" i="11" a="1"/>
  <c r="D1208" i="11"/>
  <c r="E1208" i="11"/>
  <c r="D1209" i="11" a="1"/>
  <c r="D1209" i="11"/>
  <c r="E1209" i="11"/>
  <c r="D1210" i="11" a="1"/>
  <c r="D1210" i="11"/>
  <c r="E1210" i="11"/>
  <c r="D1211" i="11" a="1"/>
  <c r="D1211" i="11"/>
  <c r="E1211" i="11"/>
  <c r="D1212" i="11" a="1"/>
  <c r="D1212" i="11"/>
  <c r="E1212" i="11"/>
  <c r="D1213" i="11" a="1"/>
  <c r="D1213" i="11"/>
  <c r="E1213" i="11"/>
  <c r="D1214" i="11" a="1"/>
  <c r="D1214" i="11"/>
  <c r="E1214" i="11"/>
  <c r="D1215" i="11" a="1"/>
  <c r="D1215" i="11"/>
  <c r="E1215" i="11"/>
  <c r="D1216" i="11" a="1"/>
  <c r="D1216" i="11"/>
  <c r="E1216" i="11"/>
  <c r="D1217" i="11" a="1"/>
  <c r="D1217" i="11"/>
  <c r="E1217" i="11"/>
  <c r="D1218" i="11" a="1"/>
  <c r="D1218" i="11"/>
  <c r="E1218" i="11"/>
  <c r="D1219" i="11" a="1"/>
  <c r="D1219" i="11"/>
  <c r="E1219" i="11"/>
  <c r="D1220" i="11" a="1"/>
  <c r="D1220" i="11"/>
  <c r="E1220" i="11"/>
  <c r="D1221" i="11" a="1"/>
  <c r="D1221" i="11"/>
  <c r="E1221" i="11"/>
  <c r="D1222" i="11" a="1"/>
  <c r="D1222" i="11"/>
  <c r="E1222" i="11"/>
  <c r="D1223" i="11" a="1"/>
  <c r="D1223" i="11"/>
  <c r="E1223" i="11"/>
  <c r="D1224" i="11" a="1"/>
  <c r="D1224" i="11"/>
  <c r="E1224" i="11"/>
  <c r="D1225" i="11" a="1"/>
  <c r="D1225" i="11"/>
  <c r="E1225" i="11"/>
  <c r="D1226" i="11" a="1"/>
  <c r="D1226" i="11"/>
  <c r="E1226" i="11"/>
  <c r="D1227" i="11" a="1"/>
  <c r="D1227" i="11"/>
  <c r="E1227" i="11"/>
  <c r="D1228" i="11" a="1"/>
  <c r="D1228" i="11"/>
  <c r="E1228" i="11"/>
  <c r="D1229" i="11" a="1"/>
  <c r="D1229" i="11"/>
  <c r="E1229" i="11"/>
  <c r="D1230" i="11" a="1"/>
  <c r="D1230" i="11"/>
  <c r="E1230" i="11"/>
  <c r="D1231" i="11" a="1"/>
  <c r="D1231" i="11"/>
  <c r="E1231" i="11"/>
  <c r="D1232" i="11" a="1"/>
  <c r="D1232" i="11"/>
  <c r="E1232" i="11"/>
  <c r="D1233" i="11" a="1"/>
  <c r="D1233" i="11"/>
  <c r="E1233" i="11"/>
  <c r="D1234" i="11" a="1"/>
  <c r="D1234" i="11"/>
  <c r="E1234" i="11"/>
  <c r="D1235" i="11" a="1"/>
  <c r="D1235" i="11"/>
  <c r="E1235" i="11"/>
  <c r="D1236" i="11" a="1"/>
  <c r="D1236" i="11"/>
  <c r="E1236" i="11"/>
  <c r="D1237" i="11" a="1"/>
  <c r="D1237" i="11"/>
  <c r="E1237" i="11"/>
  <c r="D1238" i="11" a="1"/>
  <c r="D1238" i="11"/>
  <c r="E1238" i="11"/>
  <c r="D1239" i="11" a="1"/>
  <c r="D1239" i="11"/>
  <c r="E1239" i="11"/>
  <c r="D1240" i="11" a="1"/>
  <c r="D1240" i="11"/>
  <c r="E1240" i="11"/>
  <c r="D1241" i="11" a="1"/>
  <c r="D1241" i="11"/>
  <c r="E1241" i="11"/>
  <c r="D1242" i="11" a="1"/>
  <c r="D1242" i="11"/>
  <c r="E1242" i="11"/>
  <c r="D1243" i="11" a="1"/>
  <c r="D1243" i="11"/>
  <c r="E1243" i="11"/>
  <c r="D1244" i="11" a="1"/>
  <c r="D1244" i="11"/>
  <c r="E1244" i="11"/>
  <c r="D1245" i="11" a="1"/>
  <c r="D1245" i="11"/>
  <c r="E1245" i="11"/>
  <c r="D1246" i="11" a="1"/>
  <c r="D1246" i="11"/>
  <c r="E1246" i="11"/>
  <c r="D1247" i="11" a="1"/>
  <c r="D1247" i="11"/>
  <c r="E1247" i="11"/>
  <c r="D1248" i="11" a="1"/>
  <c r="D1248" i="11"/>
  <c r="E1248" i="11"/>
  <c r="D1249" i="11" a="1"/>
  <c r="D1249" i="11"/>
  <c r="E1249" i="11"/>
  <c r="D1250" i="11" a="1"/>
  <c r="D1250" i="11"/>
  <c r="E1250" i="11"/>
  <c r="D1251" i="11" a="1"/>
  <c r="D1251" i="11"/>
  <c r="E1251" i="11"/>
  <c r="D1252" i="11" a="1"/>
  <c r="D1252" i="11"/>
  <c r="E1252" i="11"/>
  <c r="D1253" i="11" a="1"/>
  <c r="D1253" i="11"/>
  <c r="E1253" i="11"/>
  <c r="D1254" i="11" a="1"/>
  <c r="D1254" i="11"/>
  <c r="E1254" i="11"/>
  <c r="D1255" i="11" a="1"/>
  <c r="D1255" i="11"/>
  <c r="E1255" i="11"/>
  <c r="D1256" i="11" a="1"/>
  <c r="D1256" i="11"/>
  <c r="E1256" i="11"/>
  <c r="D1257" i="11" a="1"/>
  <c r="D1257" i="11"/>
  <c r="E1257" i="11"/>
  <c r="D1258" i="11" a="1"/>
  <c r="D1258" i="11"/>
  <c r="E1258" i="11"/>
  <c r="D1259" i="11" a="1"/>
  <c r="D1259" i="11"/>
  <c r="E1259" i="11"/>
  <c r="D1260" i="11" a="1"/>
  <c r="D1260" i="11"/>
  <c r="E1260" i="11"/>
  <c r="D1261" i="11" a="1"/>
  <c r="D1261" i="11"/>
  <c r="E1261" i="11"/>
  <c r="D1262" i="11" a="1"/>
  <c r="D1262" i="11"/>
  <c r="E1262" i="11"/>
  <c r="D1263" i="11" a="1"/>
  <c r="D1263" i="11"/>
  <c r="E1263" i="11"/>
  <c r="D1264" i="11" a="1"/>
  <c r="D1264" i="11"/>
  <c r="E1264" i="11"/>
  <c r="D1265" i="11" a="1"/>
  <c r="D1265" i="11"/>
  <c r="E1265" i="11"/>
  <c r="D1266" i="11" a="1"/>
  <c r="D1266" i="11"/>
  <c r="E1266" i="11"/>
  <c r="D1267" i="11" a="1"/>
  <c r="D1267" i="11"/>
  <c r="E1267" i="11"/>
  <c r="D1268" i="11" a="1"/>
  <c r="D1268" i="11"/>
  <c r="E1268" i="11"/>
  <c r="D1269" i="11" a="1"/>
  <c r="D1269" i="11"/>
  <c r="E1269" i="11"/>
  <c r="D1270" i="11" a="1"/>
  <c r="D1270" i="11"/>
  <c r="E1270" i="11"/>
  <c r="D1271" i="11" a="1"/>
  <c r="D1271" i="11"/>
  <c r="E1271" i="11"/>
  <c r="D1272" i="11" a="1"/>
  <c r="D1272" i="11"/>
  <c r="E1272" i="11"/>
  <c r="D1273" i="11" a="1"/>
  <c r="D1273" i="11"/>
  <c r="E1273" i="11"/>
  <c r="D1274" i="11" a="1"/>
  <c r="D1274" i="11"/>
  <c r="E1274" i="11"/>
  <c r="D1275" i="11" a="1"/>
  <c r="D1275" i="11"/>
  <c r="E1275" i="11"/>
  <c r="D1276" i="11" a="1"/>
  <c r="D1276" i="11"/>
  <c r="E1276" i="11"/>
  <c r="D1277" i="11" a="1"/>
  <c r="D1277" i="11"/>
  <c r="E1277" i="11"/>
  <c r="D1278" i="11" a="1"/>
  <c r="D1278" i="11"/>
  <c r="E1278" i="11"/>
  <c r="D1279" i="11" a="1"/>
  <c r="D1279" i="11"/>
  <c r="E1279" i="11"/>
  <c r="D1280" i="11" a="1"/>
  <c r="D1280" i="11"/>
  <c r="E1280" i="11"/>
  <c r="D1281" i="11" a="1"/>
  <c r="D1281" i="11"/>
  <c r="E1281" i="11"/>
  <c r="D1282" i="11" a="1"/>
  <c r="D1282" i="11"/>
  <c r="E1282" i="11"/>
  <c r="D1283" i="11" a="1"/>
  <c r="D1283" i="11"/>
  <c r="E1283" i="11"/>
  <c r="D1284" i="11" a="1"/>
  <c r="D1284" i="11"/>
  <c r="E1284" i="11"/>
  <c r="D1285" i="11" a="1"/>
  <c r="D1285" i="11"/>
  <c r="E1285" i="11"/>
  <c r="D1286" i="11" a="1"/>
  <c r="D1286" i="11"/>
  <c r="E1286" i="11"/>
  <c r="D1287" i="11" a="1"/>
  <c r="D1287" i="11"/>
  <c r="E1287" i="11"/>
  <c r="D1288" i="11" a="1"/>
  <c r="D1288" i="11"/>
  <c r="E1288" i="11"/>
  <c r="D1289" i="11" a="1"/>
  <c r="D1289" i="11"/>
  <c r="E1289" i="11"/>
  <c r="D1290" i="11" a="1"/>
  <c r="D1290" i="11"/>
  <c r="E1290" i="11"/>
  <c r="D1291" i="11" a="1"/>
  <c r="D1291" i="11"/>
  <c r="E1291" i="11"/>
  <c r="D1292" i="11" a="1"/>
  <c r="D1292" i="11"/>
  <c r="E1292" i="11"/>
  <c r="D1293" i="11" a="1"/>
  <c r="D1293" i="11"/>
  <c r="E1293" i="11"/>
  <c r="D1294" i="11" a="1"/>
  <c r="D1294" i="11"/>
  <c r="E1294" i="11"/>
  <c r="D1295" i="11" a="1"/>
  <c r="D1295" i="11"/>
  <c r="E1295" i="11"/>
  <c r="D1296" i="11" a="1"/>
  <c r="D1296" i="11"/>
  <c r="E1296" i="11"/>
  <c r="D1297" i="11" a="1"/>
  <c r="D1297" i="11"/>
  <c r="E1297" i="11"/>
  <c r="D1298" i="11" a="1"/>
  <c r="D1298" i="11"/>
  <c r="E1298" i="11"/>
  <c r="D1299" i="11" a="1"/>
  <c r="D1299" i="11"/>
  <c r="E1299" i="11"/>
  <c r="D1300" i="11" a="1"/>
  <c r="D1300" i="11"/>
  <c r="E1300" i="11"/>
  <c r="D1301" i="11" a="1"/>
  <c r="D1301" i="11"/>
  <c r="E1301" i="11"/>
  <c r="D1302" i="11" a="1"/>
  <c r="D1302" i="11"/>
  <c r="E1302" i="11"/>
  <c r="D1303" i="11" a="1"/>
  <c r="D1303" i="11"/>
  <c r="E1303" i="11"/>
  <c r="D1304" i="11" a="1"/>
  <c r="D1304" i="11"/>
  <c r="E1304" i="11"/>
  <c r="D1305" i="11" a="1"/>
  <c r="D1305" i="11"/>
  <c r="E1305" i="11"/>
  <c r="D1306" i="11" a="1"/>
  <c r="D1306" i="11"/>
  <c r="E1306" i="11"/>
  <c r="D1307" i="11" a="1"/>
  <c r="D1307" i="11"/>
  <c r="E1307" i="11"/>
  <c r="D1308" i="11" a="1"/>
  <c r="D1308" i="11"/>
  <c r="E1308" i="11"/>
  <c r="D1309" i="11" a="1"/>
  <c r="D1309" i="11"/>
  <c r="E1309" i="11"/>
  <c r="D1310" i="11" a="1"/>
  <c r="D1310" i="11"/>
  <c r="E1310" i="11"/>
  <c r="D1311" i="11" a="1"/>
  <c r="D1311" i="11"/>
  <c r="E1311" i="11"/>
  <c r="D1312" i="11" a="1"/>
  <c r="D1312" i="11"/>
  <c r="E1312" i="11"/>
  <c r="D1313" i="11" a="1"/>
  <c r="D1313" i="11"/>
  <c r="E1313" i="11"/>
  <c r="D1314" i="11" a="1"/>
  <c r="D1314" i="11"/>
  <c r="E1314" i="11"/>
  <c r="D1315" i="11" a="1"/>
  <c r="D1315" i="11"/>
  <c r="E1315" i="11"/>
  <c r="D1316" i="11" a="1"/>
  <c r="D1316" i="11"/>
  <c r="E1316" i="11"/>
  <c r="D1317" i="11" a="1"/>
  <c r="D1317" i="11"/>
  <c r="E1317" i="11"/>
  <c r="D1318" i="11" a="1"/>
  <c r="D1318" i="11"/>
  <c r="E1318" i="11"/>
  <c r="D1319" i="11" a="1"/>
  <c r="D1319" i="11"/>
  <c r="E1319" i="11"/>
  <c r="D1320" i="11" a="1"/>
  <c r="D1320" i="11"/>
  <c r="E1320" i="11"/>
  <c r="D1321" i="11" a="1"/>
  <c r="D1321" i="11"/>
  <c r="E1321" i="11"/>
  <c r="D1322" i="11" a="1"/>
  <c r="D1322" i="11"/>
  <c r="E1322" i="11"/>
  <c r="D1323" i="11" a="1"/>
  <c r="D1323" i="11"/>
  <c r="E1323" i="11"/>
  <c r="D1324" i="11" a="1"/>
  <c r="D1324" i="11"/>
  <c r="E1324" i="11"/>
  <c r="D1325" i="11" a="1"/>
  <c r="D1325" i="11"/>
  <c r="E1325" i="11"/>
  <c r="D1326" i="11" a="1"/>
  <c r="D1326" i="11"/>
  <c r="E1326" i="11"/>
  <c r="D1327" i="11" a="1"/>
  <c r="D1327" i="11"/>
  <c r="E1327" i="11"/>
  <c r="D1328" i="11" a="1"/>
  <c r="D1328" i="11"/>
  <c r="E1328" i="11"/>
  <c r="D1329" i="11" a="1"/>
  <c r="D1329" i="11"/>
  <c r="E1329" i="11"/>
  <c r="D1330" i="11" a="1"/>
  <c r="D1330" i="11"/>
  <c r="E1330" i="11"/>
  <c r="D1331" i="11" a="1"/>
  <c r="D1331" i="11"/>
  <c r="E1331" i="11"/>
  <c r="D1332" i="11" a="1"/>
  <c r="D1332" i="11"/>
  <c r="E1332" i="11"/>
  <c r="D1333" i="11" a="1"/>
  <c r="D1333" i="11"/>
  <c r="E1333" i="11"/>
  <c r="D1334" i="11" a="1"/>
  <c r="D1334" i="11"/>
  <c r="E1334" i="11"/>
  <c r="D1335" i="11" a="1"/>
  <c r="D1335" i="11"/>
  <c r="E1335" i="11"/>
  <c r="D1336" i="11" a="1"/>
  <c r="D1336" i="11"/>
  <c r="E1336" i="11"/>
  <c r="D1337" i="11" a="1"/>
  <c r="D1337" i="11"/>
  <c r="E1337" i="11"/>
  <c r="D1338" i="11" a="1"/>
  <c r="D1338" i="11"/>
  <c r="E1338" i="11"/>
  <c r="D1339" i="11" a="1"/>
  <c r="D1339" i="11"/>
  <c r="E1339" i="11"/>
  <c r="D1340" i="11" a="1"/>
  <c r="D1340" i="11"/>
  <c r="E1340" i="11"/>
  <c r="D1341" i="11" a="1"/>
  <c r="D1341" i="11"/>
  <c r="E1341" i="11"/>
  <c r="D1342" i="11" a="1"/>
  <c r="D1342" i="11"/>
  <c r="E1342" i="11"/>
  <c r="D1343" i="11" a="1"/>
  <c r="D1343" i="11"/>
  <c r="E1343" i="11"/>
  <c r="D1344" i="11" a="1"/>
  <c r="D1344" i="11"/>
  <c r="E1344" i="11"/>
  <c r="D1345" i="11" a="1"/>
  <c r="D1345" i="11"/>
  <c r="E1345" i="11"/>
  <c r="D1346" i="11" a="1"/>
  <c r="D1346" i="11"/>
  <c r="E1346" i="11"/>
  <c r="D1347" i="11" a="1"/>
  <c r="D1347" i="11"/>
  <c r="E1347" i="11"/>
  <c r="D1348" i="11" a="1"/>
  <c r="D1348" i="11"/>
  <c r="E1348" i="11"/>
  <c r="D1349" i="11" a="1"/>
  <c r="D1349" i="11"/>
  <c r="E1349" i="11"/>
  <c r="D1350" i="11" a="1"/>
  <c r="D1350" i="11"/>
  <c r="E1350" i="11"/>
  <c r="D1351" i="11" a="1"/>
  <c r="D1351" i="11"/>
  <c r="E1351" i="11"/>
  <c r="D1352" i="11" a="1"/>
  <c r="D1352" i="11"/>
  <c r="E1352" i="11"/>
  <c r="D1353" i="11" a="1"/>
  <c r="D1353" i="11"/>
  <c r="E1353" i="11"/>
  <c r="D1354" i="11" a="1"/>
  <c r="D1354" i="11"/>
  <c r="E1354" i="11"/>
  <c r="D1355" i="11" a="1"/>
  <c r="D1355" i="11"/>
  <c r="E1355" i="11"/>
  <c r="D1356" i="11" a="1"/>
  <c r="D1356" i="11"/>
  <c r="E1356" i="11"/>
  <c r="D1357" i="11" a="1"/>
  <c r="D1357" i="11"/>
  <c r="E1357" i="11"/>
  <c r="D1358" i="11" a="1"/>
  <c r="D1358" i="11"/>
  <c r="E1358" i="11"/>
  <c r="D1359" i="11" a="1"/>
  <c r="D1359" i="11"/>
  <c r="E1359" i="11"/>
  <c r="D1360" i="11" a="1"/>
  <c r="D1360" i="11"/>
  <c r="E1360" i="11"/>
  <c r="D1361" i="11" a="1"/>
  <c r="D1361" i="11"/>
  <c r="E1361" i="11"/>
  <c r="D1362" i="11" a="1"/>
  <c r="D1362" i="11"/>
  <c r="E1362" i="11"/>
  <c r="D1363" i="11" a="1"/>
  <c r="D1363" i="11"/>
  <c r="E1363" i="11"/>
  <c r="D1364" i="11" a="1"/>
  <c r="D1364" i="11"/>
  <c r="E1364" i="11"/>
  <c r="D1365" i="11" a="1"/>
  <c r="D1365" i="11"/>
  <c r="E1365" i="11"/>
  <c r="D1366" i="11" a="1"/>
  <c r="D1366" i="11"/>
  <c r="E1366" i="11"/>
  <c r="D1367" i="11" a="1"/>
  <c r="D1367" i="11"/>
  <c r="E1367" i="11"/>
  <c r="D1368" i="11" a="1"/>
  <c r="D1368" i="11"/>
  <c r="E1368" i="11"/>
  <c r="D1369" i="11" a="1"/>
  <c r="D1369" i="11"/>
  <c r="E1369" i="11"/>
  <c r="D1370" i="11" a="1"/>
  <c r="D1370" i="11"/>
  <c r="E1370" i="11"/>
  <c r="D1371" i="11" a="1"/>
  <c r="D1371" i="11"/>
  <c r="E1371" i="11"/>
  <c r="D1372" i="11" a="1"/>
  <c r="D1372" i="11"/>
  <c r="E1372" i="11"/>
  <c r="D1373" i="11" a="1"/>
  <c r="D1373" i="11"/>
  <c r="E1373" i="11"/>
  <c r="D1374" i="11" a="1"/>
  <c r="D1374" i="11"/>
  <c r="E1374" i="11"/>
  <c r="D1375" i="11" a="1"/>
  <c r="D1375" i="11"/>
  <c r="E1375" i="11"/>
  <c r="D1376" i="11" a="1"/>
  <c r="D1376" i="11"/>
  <c r="E1376" i="11"/>
  <c r="D1377" i="11" a="1"/>
  <c r="D1377" i="11"/>
  <c r="E1377" i="11"/>
  <c r="D1378" i="11" a="1"/>
  <c r="D1378" i="11"/>
  <c r="E1378" i="11"/>
  <c r="D1379" i="11" a="1"/>
  <c r="D1379" i="11"/>
  <c r="E1379" i="11"/>
  <c r="D1380" i="11" a="1"/>
  <c r="D1380" i="11"/>
  <c r="E1380" i="11"/>
  <c r="D1381" i="11" a="1"/>
  <c r="D1381" i="11"/>
  <c r="E1381" i="11"/>
  <c r="D1382" i="11" a="1"/>
  <c r="D1382" i="11"/>
  <c r="E1382" i="11"/>
  <c r="D1383" i="11" a="1"/>
  <c r="D1383" i="11"/>
  <c r="E1383" i="11"/>
  <c r="D1384" i="11" a="1"/>
  <c r="D1384" i="11"/>
  <c r="E1384" i="11"/>
  <c r="D1385" i="11" a="1"/>
  <c r="D1385" i="11"/>
  <c r="E1385" i="11"/>
  <c r="D1386" i="11" a="1"/>
  <c r="D1386" i="11"/>
  <c r="E1386" i="11"/>
  <c r="D1387" i="11" a="1"/>
  <c r="D1387" i="11"/>
  <c r="E1387" i="11"/>
  <c r="D1388" i="11" a="1"/>
  <c r="D1388" i="11"/>
  <c r="E1388" i="11"/>
  <c r="D1389" i="11" a="1"/>
  <c r="D1389" i="11"/>
  <c r="E1389" i="11"/>
  <c r="D1390" i="11" a="1"/>
  <c r="D1390" i="11"/>
  <c r="E1390" i="11"/>
  <c r="D1391" i="11" a="1"/>
  <c r="D1391" i="11"/>
  <c r="E1391" i="11"/>
  <c r="D1392" i="11" a="1"/>
  <c r="D1392" i="11"/>
  <c r="E1392" i="11"/>
  <c r="D1393" i="11" a="1"/>
  <c r="D1393" i="11"/>
  <c r="E1393" i="11"/>
  <c r="D1394" i="11" a="1"/>
  <c r="D1394" i="11"/>
  <c r="E1394" i="11"/>
  <c r="D1395" i="11" a="1"/>
  <c r="D1395" i="11"/>
  <c r="E1395" i="11"/>
  <c r="D1396" i="11" a="1"/>
  <c r="D1396" i="11"/>
  <c r="E1396" i="11"/>
  <c r="D1397" i="11" a="1"/>
  <c r="D1397" i="11"/>
  <c r="E1397" i="11"/>
  <c r="D1398" i="11" a="1"/>
  <c r="D1398" i="11"/>
  <c r="E1398" i="11"/>
  <c r="D1399" i="11" a="1"/>
  <c r="D1399" i="11"/>
  <c r="E1399" i="11"/>
  <c r="D1400" i="11" a="1"/>
  <c r="D1400" i="11"/>
  <c r="E1400" i="11"/>
  <c r="D1401" i="11" a="1"/>
  <c r="D1401" i="11"/>
  <c r="E1401" i="11"/>
  <c r="D1402" i="11" a="1"/>
  <c r="D1402" i="11"/>
  <c r="E1402" i="11"/>
  <c r="D1403" i="11" a="1"/>
  <c r="D1403" i="11"/>
  <c r="E1403" i="11"/>
  <c r="D1404" i="11" a="1"/>
  <c r="D1404" i="11"/>
  <c r="E1404" i="11"/>
  <c r="D1405" i="11" a="1"/>
  <c r="D1405" i="11"/>
  <c r="E1405" i="11"/>
  <c r="D1406" i="11" a="1"/>
  <c r="D1406" i="11"/>
  <c r="E1406" i="11"/>
  <c r="D1407" i="11" a="1"/>
  <c r="D1407" i="11"/>
  <c r="E1407" i="11"/>
  <c r="D1408" i="11" a="1"/>
  <c r="D1408" i="11"/>
  <c r="E1408" i="11"/>
  <c r="D1409" i="11" a="1"/>
  <c r="D1409" i="11"/>
  <c r="E1409" i="11"/>
  <c r="D1410" i="11" a="1"/>
  <c r="D1410" i="11"/>
  <c r="E1410" i="11"/>
  <c r="D1411" i="11" a="1"/>
  <c r="D1411" i="11"/>
  <c r="E1411" i="11"/>
  <c r="D1412" i="11" a="1"/>
  <c r="D1412" i="11"/>
  <c r="E1412" i="11"/>
  <c r="D1413" i="11" a="1"/>
  <c r="D1413" i="11"/>
  <c r="E1413" i="11"/>
  <c r="D1414" i="11" a="1"/>
  <c r="D1414" i="11"/>
  <c r="E1414" i="11"/>
  <c r="D1415" i="11" a="1"/>
  <c r="D1415" i="11"/>
  <c r="E1415" i="11"/>
  <c r="D1416" i="11" a="1"/>
  <c r="D1416" i="11"/>
  <c r="E1416" i="11"/>
  <c r="D1417" i="11" a="1"/>
  <c r="D1417" i="11"/>
  <c r="E1417" i="11"/>
  <c r="D1418" i="11" a="1"/>
  <c r="D1418" i="11"/>
  <c r="E1418" i="11"/>
  <c r="D1419" i="11" a="1"/>
  <c r="D1419" i="11"/>
  <c r="E1419" i="11"/>
  <c r="D1420" i="11" a="1"/>
  <c r="D1420" i="11"/>
  <c r="E1420" i="11"/>
  <c r="D1421" i="11" a="1"/>
  <c r="D1421" i="11"/>
  <c r="E1421" i="11"/>
  <c r="D1422" i="11" a="1"/>
  <c r="D1422" i="11"/>
  <c r="E1422" i="11"/>
  <c r="D1423" i="11" a="1"/>
  <c r="D1423" i="11"/>
  <c r="E1423" i="11"/>
  <c r="D1424" i="11" a="1"/>
  <c r="D1424" i="11"/>
  <c r="E1424" i="11"/>
  <c r="D1425" i="11" a="1"/>
  <c r="D1425" i="11"/>
  <c r="E1425" i="11"/>
  <c r="D1426" i="11" a="1"/>
  <c r="D1426" i="11"/>
  <c r="E1426" i="11"/>
  <c r="D1427" i="11" a="1"/>
  <c r="D1427" i="11"/>
  <c r="E1427" i="11"/>
  <c r="D1428" i="11" a="1"/>
  <c r="D1428" i="11"/>
  <c r="E1428" i="11"/>
  <c r="D1429" i="11" a="1"/>
  <c r="D1429" i="11"/>
  <c r="E1429" i="11"/>
  <c r="D1430" i="11" a="1"/>
  <c r="D1430" i="11"/>
  <c r="E1430" i="11"/>
  <c r="D1431" i="11" a="1"/>
  <c r="D1431" i="11"/>
  <c r="E1431" i="11"/>
  <c r="D1432" i="11" a="1"/>
  <c r="D1432" i="11"/>
  <c r="E1432" i="11"/>
  <c r="D1433" i="11" a="1"/>
  <c r="D1433" i="11"/>
  <c r="E1433" i="11"/>
  <c r="D1434" i="11" a="1"/>
  <c r="D1434" i="11"/>
  <c r="E1434" i="11"/>
  <c r="D1435" i="11" a="1"/>
  <c r="D1435" i="11"/>
  <c r="E1435" i="11"/>
  <c r="D1436" i="11" a="1"/>
  <c r="D1436" i="11"/>
  <c r="E1436" i="11"/>
  <c r="D1437" i="11" a="1"/>
  <c r="D1437" i="11"/>
  <c r="E1437" i="11"/>
  <c r="D1438" i="11" a="1"/>
  <c r="D1438" i="11"/>
  <c r="E1438" i="11"/>
  <c r="D1439" i="11" a="1"/>
  <c r="D1439" i="11"/>
  <c r="E1439" i="11"/>
  <c r="D1440" i="11" a="1"/>
  <c r="D1440" i="11"/>
  <c r="E1440" i="11"/>
  <c r="D1441" i="11" a="1"/>
  <c r="D1441" i="11"/>
  <c r="E1441" i="11"/>
  <c r="D1442" i="11" a="1"/>
  <c r="D1442" i="11"/>
  <c r="E1442" i="11"/>
  <c r="D1443" i="11" a="1"/>
  <c r="D1443" i="11"/>
  <c r="E1443" i="11"/>
  <c r="D1444" i="11" a="1"/>
  <c r="D1444" i="11"/>
  <c r="E1444" i="11"/>
  <c r="D1445" i="11" a="1"/>
  <c r="D1445" i="11"/>
  <c r="E1445" i="11"/>
  <c r="D1446" i="11" a="1"/>
  <c r="D1446" i="11"/>
  <c r="E1446" i="11"/>
  <c r="D1447" i="11" a="1"/>
  <c r="D1447" i="11"/>
  <c r="E1447" i="11"/>
  <c r="D1448" i="11" a="1"/>
  <c r="D1448" i="11"/>
  <c r="E1448" i="11"/>
  <c r="D1449" i="11" a="1"/>
  <c r="D1449" i="11"/>
  <c r="E1449" i="11"/>
  <c r="D1450" i="11" a="1"/>
  <c r="D1450" i="11"/>
  <c r="E1450" i="11"/>
  <c r="D1451" i="11" a="1"/>
  <c r="D1451" i="11"/>
  <c r="E1451" i="11"/>
  <c r="D1452" i="11" a="1"/>
  <c r="D1452" i="11"/>
  <c r="E1452" i="11"/>
  <c r="D1453" i="11" a="1"/>
  <c r="D1453" i="11"/>
  <c r="E1453" i="11"/>
  <c r="D1454" i="11" a="1"/>
  <c r="D1454" i="11"/>
  <c r="E1454" i="11"/>
  <c r="D1455" i="11" a="1"/>
  <c r="D1455" i="11"/>
  <c r="E1455" i="11"/>
  <c r="D1456" i="11" a="1"/>
  <c r="D1456" i="11"/>
  <c r="E1456" i="11"/>
  <c r="D1457" i="11" a="1"/>
  <c r="D1457" i="11"/>
  <c r="E1457" i="11"/>
  <c r="D1458" i="11" a="1"/>
  <c r="D1458" i="11"/>
  <c r="E1458" i="11"/>
  <c r="D1459" i="11" a="1"/>
  <c r="D1459" i="11"/>
  <c r="E1459" i="11"/>
  <c r="D1460" i="11" a="1"/>
  <c r="D1460" i="11"/>
  <c r="E1460" i="11"/>
  <c r="D1461" i="11" a="1"/>
  <c r="D1461" i="11"/>
  <c r="E1461" i="11"/>
  <c r="D1462" i="11" a="1"/>
  <c r="D1462" i="11"/>
  <c r="E1462" i="11"/>
  <c r="D1463" i="11" a="1"/>
  <c r="D1463" i="11"/>
  <c r="E1463" i="11"/>
  <c r="D1464" i="11" a="1"/>
  <c r="D1464" i="11"/>
  <c r="E1464" i="11"/>
  <c r="D1465" i="11" a="1"/>
  <c r="D1465" i="11"/>
  <c r="E1465" i="11"/>
  <c r="D1466" i="11" a="1"/>
  <c r="D1466" i="11"/>
  <c r="E1466" i="11"/>
  <c r="D1467" i="11" a="1"/>
  <c r="D1467" i="11"/>
  <c r="E1467" i="11"/>
  <c r="D1468" i="11" a="1"/>
  <c r="D1468" i="11"/>
  <c r="E1468" i="11"/>
  <c r="D1469" i="11" a="1"/>
  <c r="D1469" i="11"/>
  <c r="E1469" i="11"/>
  <c r="D1470" i="11" a="1"/>
  <c r="D1470" i="11"/>
  <c r="E1470" i="11"/>
  <c r="D1471" i="11" a="1"/>
  <c r="D1471" i="11"/>
  <c r="E1471" i="11"/>
  <c r="D1472" i="11" a="1"/>
  <c r="D1472" i="11"/>
  <c r="E1472" i="11"/>
  <c r="D1473" i="11" a="1"/>
  <c r="D1473" i="11"/>
  <c r="E1473" i="11"/>
  <c r="D1474" i="11" a="1"/>
  <c r="D1474" i="11"/>
  <c r="E1474" i="11"/>
  <c r="D1475" i="11" a="1"/>
  <c r="D1475" i="11"/>
  <c r="E1475" i="11"/>
  <c r="D1476" i="11" a="1"/>
  <c r="D1476" i="11"/>
  <c r="E1476" i="11"/>
  <c r="D1477" i="11" a="1"/>
  <c r="D1477" i="11"/>
  <c r="E1477" i="11"/>
  <c r="D1478" i="11" a="1"/>
  <c r="D1478" i="11"/>
  <c r="E1478" i="11"/>
  <c r="D1479" i="11" a="1"/>
  <c r="D1479" i="11"/>
  <c r="E1479" i="11"/>
  <c r="D1480" i="11" a="1"/>
  <c r="D1480" i="11"/>
  <c r="E1480" i="11"/>
  <c r="D1481" i="11" a="1"/>
  <c r="D1481" i="11"/>
  <c r="E1481" i="11"/>
  <c r="D1482" i="11" a="1"/>
  <c r="D1482" i="11"/>
  <c r="E1482" i="11"/>
  <c r="D1483" i="11" a="1"/>
  <c r="D1483" i="11"/>
  <c r="E1483" i="11"/>
  <c r="D1484" i="11" a="1"/>
  <c r="D1484" i="11"/>
  <c r="E1484" i="11"/>
  <c r="D1485" i="11" a="1"/>
  <c r="D1485" i="11"/>
  <c r="E1485" i="11"/>
  <c r="D1486" i="11" a="1"/>
  <c r="D1486" i="11"/>
  <c r="E1486" i="11"/>
  <c r="D1487" i="11" a="1"/>
  <c r="D1487" i="11"/>
  <c r="E1487" i="11"/>
  <c r="D1488" i="11" a="1"/>
  <c r="D1488" i="11"/>
  <c r="E1488" i="11"/>
  <c r="D1489" i="11" a="1"/>
  <c r="D1489" i="11"/>
  <c r="E1489" i="11"/>
  <c r="D1490" i="11" a="1"/>
  <c r="D1490" i="11"/>
  <c r="E1490" i="11"/>
  <c r="D1491" i="11" a="1"/>
  <c r="D1491" i="11"/>
  <c r="E1491" i="11"/>
  <c r="D1492" i="11" a="1"/>
  <c r="D1492" i="11"/>
  <c r="E1492" i="11"/>
  <c r="D1493" i="11" a="1"/>
  <c r="D1493" i="11"/>
  <c r="E1493" i="11"/>
  <c r="D1494" i="11" a="1"/>
  <c r="D1494" i="11"/>
  <c r="E1494" i="11"/>
  <c r="D1495" i="11" a="1"/>
  <c r="D1495" i="11"/>
  <c r="E1495" i="11"/>
  <c r="D1496" i="11" a="1"/>
  <c r="D1496" i="11"/>
  <c r="E1496" i="11"/>
  <c r="D1497" i="11" a="1"/>
  <c r="D1497" i="11"/>
  <c r="E1497" i="11"/>
  <c r="D1498" i="11" a="1"/>
  <c r="D1498" i="11"/>
  <c r="E1498" i="11"/>
  <c r="D1499" i="11" a="1"/>
  <c r="D1499" i="11"/>
  <c r="E1499" i="11"/>
  <c r="D1500" i="11" a="1"/>
  <c r="D1500" i="11"/>
  <c r="E1500" i="11"/>
  <c r="D1501" i="11" a="1"/>
  <c r="D1501" i="11"/>
  <c r="E1501" i="11"/>
  <c r="D1502" i="11" a="1"/>
  <c r="D1502" i="11"/>
  <c r="E1502" i="11"/>
  <c r="D1503" i="11" a="1"/>
  <c r="D1503" i="11"/>
  <c r="E1503" i="11"/>
  <c r="D1504" i="11" a="1"/>
  <c r="D1504" i="11"/>
  <c r="E1504" i="11"/>
  <c r="D1505" i="11" a="1"/>
  <c r="D1505" i="11"/>
  <c r="E1505" i="11"/>
  <c r="D1506" i="11" a="1"/>
  <c r="D1506" i="11"/>
  <c r="E1506" i="11"/>
  <c r="D1507" i="11" a="1"/>
  <c r="D1507" i="11"/>
  <c r="E1507" i="11"/>
  <c r="D1508" i="11" a="1"/>
  <c r="D1508" i="11"/>
  <c r="E1508" i="11"/>
  <c r="D1509" i="11" a="1"/>
  <c r="D1509" i="11"/>
  <c r="E1509" i="11"/>
  <c r="D1510" i="11" a="1"/>
  <c r="D1510" i="11"/>
  <c r="E1510" i="11"/>
  <c r="D1511" i="11" a="1"/>
  <c r="D1511" i="11"/>
  <c r="E1511" i="11"/>
  <c r="D1512" i="11" a="1"/>
  <c r="D1512" i="11"/>
  <c r="E1512" i="11"/>
  <c r="D1513" i="11" a="1"/>
  <c r="D1513" i="11"/>
  <c r="E1513" i="11"/>
  <c r="D1514" i="11" a="1"/>
  <c r="D1514" i="11"/>
  <c r="E1514" i="11"/>
  <c r="D1515" i="11" a="1"/>
  <c r="D1515" i="11"/>
  <c r="E1515" i="11"/>
  <c r="D1516" i="11" a="1"/>
  <c r="D1516" i="11"/>
  <c r="E1516" i="11"/>
  <c r="D1517" i="11" a="1"/>
  <c r="D1517" i="11"/>
  <c r="E1517" i="11"/>
  <c r="D1518" i="11" a="1"/>
  <c r="D1518" i="11"/>
  <c r="E1518" i="11"/>
  <c r="D1519" i="11" a="1"/>
  <c r="D1519" i="11"/>
  <c r="E1519" i="11"/>
  <c r="D1520" i="11" a="1"/>
  <c r="D1520" i="11"/>
  <c r="E1520" i="11"/>
  <c r="D1521" i="11" a="1"/>
  <c r="D1521" i="11"/>
  <c r="E1521" i="11"/>
  <c r="D1522" i="11" a="1"/>
  <c r="D1522" i="11"/>
  <c r="E1522" i="11"/>
  <c r="D1523" i="11" a="1"/>
  <c r="D1523" i="11"/>
  <c r="E1523" i="11"/>
  <c r="D1524" i="11" a="1"/>
  <c r="D1524" i="11"/>
  <c r="E1524" i="11"/>
  <c r="D1525" i="11" a="1"/>
  <c r="D1525" i="11"/>
  <c r="E1525" i="11"/>
  <c r="D1526" i="11" a="1"/>
  <c r="D1526" i="11"/>
  <c r="E1526" i="11"/>
  <c r="D1527" i="11" a="1"/>
  <c r="D1527" i="11"/>
  <c r="E1527" i="11"/>
  <c r="D1528" i="11" a="1"/>
  <c r="D1528" i="11"/>
  <c r="E1528" i="11"/>
  <c r="D1529" i="11" a="1"/>
  <c r="D1529" i="11"/>
  <c r="E1529" i="11"/>
  <c r="D1530" i="11" a="1"/>
  <c r="D1530" i="11"/>
  <c r="E1530" i="11"/>
  <c r="D1531" i="11" a="1"/>
  <c r="D1531" i="11"/>
  <c r="E1531" i="11"/>
  <c r="D1532" i="11" a="1"/>
  <c r="D1532" i="11"/>
  <c r="E1532" i="11"/>
  <c r="D1533" i="11" a="1"/>
  <c r="D1533" i="11"/>
  <c r="E1533" i="11"/>
  <c r="D1534" i="11" a="1"/>
  <c r="D1534" i="11"/>
  <c r="E1534" i="11"/>
  <c r="D1535" i="11" a="1"/>
  <c r="D1535" i="11"/>
  <c r="E1535" i="11"/>
  <c r="D1536" i="11" a="1"/>
  <c r="D1536" i="11"/>
  <c r="E1536" i="11"/>
  <c r="D1537" i="11" a="1"/>
  <c r="D1537" i="11"/>
  <c r="E1537" i="11"/>
  <c r="D1538" i="11" a="1"/>
  <c r="D1538" i="11"/>
  <c r="E1538" i="11"/>
  <c r="D1539" i="11" a="1"/>
  <c r="D1539" i="11"/>
  <c r="E1539" i="11"/>
  <c r="D1540" i="11" a="1"/>
  <c r="D1540" i="11"/>
  <c r="E1540" i="11"/>
  <c r="D1541" i="11" a="1"/>
  <c r="D1541" i="11"/>
  <c r="E1541" i="11"/>
  <c r="D1542" i="11" a="1"/>
  <c r="D1542" i="11"/>
  <c r="E1542" i="11"/>
  <c r="D1543" i="11" a="1"/>
  <c r="D1543" i="11"/>
  <c r="E1543" i="11"/>
  <c r="D1544" i="11" a="1"/>
  <c r="D1544" i="11"/>
  <c r="E1544" i="11"/>
  <c r="D1545" i="11" a="1"/>
  <c r="D1545" i="11"/>
  <c r="E1545" i="11"/>
  <c r="D1546" i="11" a="1"/>
  <c r="D1546" i="11"/>
  <c r="E1546" i="11"/>
  <c r="D1547" i="11" a="1"/>
  <c r="D1547" i="11"/>
  <c r="E1547" i="11"/>
  <c r="D1548" i="11" a="1"/>
  <c r="D1548" i="11"/>
  <c r="E1548" i="11"/>
  <c r="D1549" i="11" a="1"/>
  <c r="D1549" i="11"/>
  <c r="E1549" i="11"/>
  <c r="D1550" i="11" a="1"/>
  <c r="D1550" i="11"/>
  <c r="E1550" i="11"/>
  <c r="D1551" i="11" a="1"/>
  <c r="D1551" i="11"/>
  <c r="E1551" i="11"/>
  <c r="D1552" i="11" a="1"/>
  <c r="D1552" i="11"/>
  <c r="E1552" i="11"/>
  <c r="D1553" i="11" a="1"/>
  <c r="D1553" i="11"/>
  <c r="E1553" i="11"/>
  <c r="D1554" i="11" a="1"/>
  <c r="D1554" i="11"/>
  <c r="E1554" i="11"/>
  <c r="D1555" i="11" a="1"/>
  <c r="D1555" i="11"/>
  <c r="E1555" i="11"/>
  <c r="D1556" i="11" a="1"/>
  <c r="D1556" i="11"/>
  <c r="E1556" i="11"/>
  <c r="D1557" i="11" a="1"/>
  <c r="D1557" i="11"/>
  <c r="E1557" i="11"/>
  <c r="D1558" i="11" a="1"/>
  <c r="D1558" i="11"/>
  <c r="E1558" i="11"/>
  <c r="D1559" i="11" a="1"/>
  <c r="D1559" i="11"/>
  <c r="E1559" i="11"/>
  <c r="D1560" i="11" a="1"/>
  <c r="D1560" i="11"/>
  <c r="E1560" i="11"/>
  <c r="D1561" i="11" a="1"/>
  <c r="D1561" i="11"/>
  <c r="E1561" i="11"/>
  <c r="D1562" i="11" a="1"/>
  <c r="D1562" i="11"/>
  <c r="E1562" i="11"/>
  <c r="D1563" i="11" a="1"/>
  <c r="D1563" i="11"/>
  <c r="E1563" i="11"/>
  <c r="D1564" i="11" a="1"/>
  <c r="D1564" i="11"/>
  <c r="E1564" i="11"/>
  <c r="D1565" i="11" a="1"/>
  <c r="D1565" i="11"/>
  <c r="E1565" i="11"/>
  <c r="D1566" i="11" a="1"/>
  <c r="D1566" i="11"/>
  <c r="E1566" i="11"/>
  <c r="D1567" i="11" a="1"/>
  <c r="D1567" i="11"/>
  <c r="E1567" i="11"/>
  <c r="D1568" i="11" a="1"/>
  <c r="D1568" i="11"/>
  <c r="E1568" i="11"/>
  <c r="D1569" i="11" a="1"/>
  <c r="D1569" i="11"/>
  <c r="E1569" i="11"/>
  <c r="D1570" i="11" a="1"/>
  <c r="D1570" i="11"/>
  <c r="E1570" i="11"/>
  <c r="D1571" i="11" a="1"/>
  <c r="D1571" i="11"/>
  <c r="E1571" i="11"/>
  <c r="D1572" i="11" a="1"/>
  <c r="D1572" i="11"/>
  <c r="E1572" i="11"/>
  <c r="D1573" i="11" a="1"/>
  <c r="D1573" i="11"/>
  <c r="E1573" i="11"/>
  <c r="D1574" i="11" a="1"/>
  <c r="D1574" i="11"/>
  <c r="E1574" i="11"/>
  <c r="D1575" i="11" a="1"/>
  <c r="D1575" i="11"/>
  <c r="E1575" i="11"/>
  <c r="D1576" i="11" a="1"/>
  <c r="D1576" i="11"/>
  <c r="E1576" i="11"/>
  <c r="D1577" i="11" a="1"/>
  <c r="D1577" i="11"/>
  <c r="E1577" i="11"/>
  <c r="D1578" i="11" a="1"/>
  <c r="D1578" i="11"/>
  <c r="E1578" i="11"/>
  <c r="D1579" i="11" a="1"/>
  <c r="D1579" i="11"/>
  <c r="E1579" i="11"/>
  <c r="D1580" i="11" a="1"/>
  <c r="D1580" i="11"/>
  <c r="E1580" i="11"/>
  <c r="D1581" i="11" a="1"/>
  <c r="D1581" i="11"/>
  <c r="E1581" i="11"/>
  <c r="D1582" i="11" a="1"/>
  <c r="D1582" i="11"/>
  <c r="E1582" i="11"/>
  <c r="D1583" i="11" a="1"/>
  <c r="D1583" i="11"/>
  <c r="E1583" i="11"/>
  <c r="D1584" i="11" a="1"/>
  <c r="D1584" i="11"/>
  <c r="E1584" i="11"/>
  <c r="D1585" i="11" a="1"/>
  <c r="D1585" i="11"/>
  <c r="E1585" i="11"/>
  <c r="D1586" i="11" a="1"/>
  <c r="D1586" i="11"/>
  <c r="E1586" i="11"/>
  <c r="D1587" i="11" a="1"/>
  <c r="D1587" i="11"/>
  <c r="E1587" i="11"/>
  <c r="D1588" i="11" a="1"/>
  <c r="D1588" i="11"/>
  <c r="E1588" i="11"/>
  <c r="D1589" i="11" a="1"/>
  <c r="D1589" i="11"/>
  <c r="E1589" i="11"/>
  <c r="D1590" i="11" a="1"/>
  <c r="D1590" i="11"/>
  <c r="E1590" i="11"/>
  <c r="D1591" i="11" a="1"/>
  <c r="D1591" i="11"/>
  <c r="E1591" i="11"/>
  <c r="D1592" i="11" a="1"/>
  <c r="D1592" i="11"/>
  <c r="E1592" i="11"/>
  <c r="D1593" i="11" a="1"/>
  <c r="D1593" i="11"/>
  <c r="E1593" i="11"/>
  <c r="D1594" i="11" a="1"/>
  <c r="D1594" i="11"/>
  <c r="E1594" i="11"/>
  <c r="D1595" i="11" a="1"/>
  <c r="D1595" i="11"/>
  <c r="E1595" i="11"/>
  <c r="D1596" i="11" a="1"/>
  <c r="D1596" i="11"/>
  <c r="E1596" i="11"/>
  <c r="D1597" i="11" a="1"/>
  <c r="D1597" i="11"/>
  <c r="E1597" i="11"/>
  <c r="D1598" i="11" a="1"/>
  <c r="D1598" i="11"/>
  <c r="E1598" i="11"/>
  <c r="D1599" i="11" a="1"/>
  <c r="D1599" i="11"/>
  <c r="E1599" i="11"/>
  <c r="D1600" i="11" a="1"/>
  <c r="D1600" i="11"/>
  <c r="E1600" i="11"/>
  <c r="D1601" i="11" a="1"/>
  <c r="D1601" i="11"/>
  <c r="E1601" i="11"/>
  <c r="D1602" i="11" a="1"/>
  <c r="D1602" i="11"/>
  <c r="E1602" i="11"/>
  <c r="D1603" i="11" a="1"/>
  <c r="D1603" i="11"/>
  <c r="E1603" i="1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D35" authorId="0" shapeId="0" xr:uid="{AA8D10CA-824D-4D1D-849E-B4174A94985A}">
      <text>
        <r>
          <rPr>
            <sz val="9"/>
            <color indexed="81"/>
            <rFont val="MS P ゴシック"/>
            <family val="3"/>
            <charset val="128"/>
          </rPr>
          <t>入力値によりアクションを判定する。
左移動：1
右移動：2
上：3
下：6
Bボタン 左回転：5
Aボタン 右回転：4</t>
        </r>
      </text>
    </comment>
    <comment ref="S42" authorId="0" shapeId="0" xr:uid="{A2EC831B-C324-4115-86A3-9DDBF3CCF85A}">
      <text>
        <r>
          <rPr>
            <sz val="9"/>
            <color indexed="81"/>
            <rFont val="MS P ゴシック"/>
            <family val="3"/>
            <charset val="128"/>
          </rPr>
          <t xml:space="preserve">回転後の回転状況
</t>
        </r>
      </text>
    </comment>
    <comment ref="Z42" authorId="0" shapeId="0" xr:uid="{10FADA34-0293-4DE5-A93F-8B4C13E6E300}">
      <text>
        <r>
          <rPr>
            <sz val="9"/>
            <color indexed="81"/>
            <rFont val="MS P ゴシック"/>
            <family val="3"/>
            <charset val="128"/>
          </rPr>
          <t xml:space="preserve">ミノタイプ
Iミノなら1
それ以外なら2
</t>
        </r>
      </text>
    </comment>
    <comment ref="AA42" authorId="0" shapeId="0" xr:uid="{36B95157-1D97-4093-ADFE-8EA64D22D587}">
      <text>
        <r>
          <rPr>
            <sz val="9"/>
            <color indexed="81"/>
            <rFont val="MS P ゴシック"/>
            <family val="3"/>
            <charset val="128"/>
          </rPr>
          <t xml:space="preserve">ミノの回転状況
</t>
        </r>
      </text>
    </comment>
    <comment ref="AB42" authorId="0" shapeId="0" xr:uid="{59C2529F-5A3B-49DE-8332-1C24B7942F6B}">
      <text>
        <r>
          <rPr>
            <sz val="9"/>
            <color indexed="81"/>
            <rFont val="MS P ゴシック"/>
            <family val="3"/>
            <charset val="128"/>
          </rPr>
          <t xml:space="preserve">ミノを回転させた後の回転状況
</t>
        </r>
      </text>
    </comment>
    <comment ref="AC42" authorId="0" shapeId="0" xr:uid="{1C7F0BD3-BFF8-4689-81A9-48DB4E7B730A}">
      <text>
        <r>
          <rPr>
            <sz val="9"/>
            <color indexed="81"/>
            <rFont val="MS P ゴシック"/>
            <family val="3"/>
            <charset val="128"/>
          </rPr>
          <t xml:space="preserve">テストする順番
</t>
        </r>
      </text>
    </comment>
    <comment ref="AD42" authorId="0" shapeId="0" xr:uid="{E16A09BC-4233-4302-8119-A28920807C5A}">
      <text>
        <r>
          <rPr>
            <sz val="9"/>
            <color indexed="81"/>
            <rFont val="MS P ゴシック"/>
            <family val="3"/>
            <charset val="128"/>
          </rPr>
          <t xml:space="preserve">回転データのID
</t>
        </r>
      </text>
    </comment>
    <comment ref="AE42" authorId="0" shapeId="0" xr:uid="{69DD0695-E442-4BF8-83AF-19E9C33F242A}">
      <text>
        <r>
          <rPr>
            <sz val="9"/>
            <color indexed="81"/>
            <rFont val="MS P ゴシック"/>
            <family val="3"/>
            <charset val="128"/>
          </rPr>
          <t xml:space="preserve">キックX
</t>
        </r>
      </text>
    </comment>
    <comment ref="AF42" authorId="0" shapeId="0" xr:uid="{77B7D814-B683-4322-8BF1-DD7D4FA29273}">
      <text>
        <r>
          <rPr>
            <sz val="9"/>
            <color indexed="81"/>
            <rFont val="MS P ゴシック"/>
            <family val="3"/>
            <charset val="128"/>
          </rPr>
          <t xml:space="preserve">キックY
</t>
        </r>
      </text>
    </comment>
    <comment ref="AJ42" authorId="0" shapeId="0" xr:uid="{889BFADC-9937-4782-B5BC-1B0399687913}">
      <text>
        <r>
          <rPr>
            <sz val="9"/>
            <color indexed="81"/>
            <rFont val="MS P ゴシック"/>
            <family val="3"/>
            <charset val="128"/>
          </rPr>
          <t xml:space="preserve">ミノタイプ
Iミノなら1
それ以外なら2
</t>
        </r>
      </text>
    </comment>
    <comment ref="AK42" authorId="0" shapeId="0" xr:uid="{C3609B8D-F713-44EB-9800-EF6A81457F60}">
      <text>
        <r>
          <rPr>
            <sz val="9"/>
            <color indexed="81"/>
            <rFont val="MS P ゴシック"/>
            <family val="3"/>
            <charset val="128"/>
          </rPr>
          <t xml:space="preserve">ミノの回転状況
</t>
        </r>
      </text>
    </comment>
    <comment ref="AL42" authorId="0" shapeId="0" xr:uid="{9A3C8073-FC13-47F9-9FA4-2B02D895B8A6}">
      <text>
        <r>
          <rPr>
            <sz val="9"/>
            <color indexed="81"/>
            <rFont val="MS P ゴシック"/>
            <family val="3"/>
            <charset val="128"/>
          </rPr>
          <t xml:space="preserve">ミノを回転させた後の回転状況
</t>
        </r>
      </text>
    </comment>
    <comment ref="AM42" authorId="0" shapeId="0" xr:uid="{BB14CFC5-F834-4ABC-8889-6EB23EE01D37}">
      <text>
        <r>
          <rPr>
            <sz val="9"/>
            <color indexed="81"/>
            <rFont val="MS P ゴシック"/>
            <family val="3"/>
            <charset val="128"/>
          </rPr>
          <t xml:space="preserve">テストする順番
</t>
        </r>
      </text>
    </comment>
    <comment ref="AN42" authorId="0" shapeId="0" xr:uid="{0DDE0044-A14E-46BB-81F1-AD728423B801}">
      <text>
        <r>
          <rPr>
            <sz val="9"/>
            <color indexed="81"/>
            <rFont val="MS P ゴシック"/>
            <family val="3"/>
            <charset val="128"/>
          </rPr>
          <t xml:space="preserve">回転データのID
</t>
        </r>
      </text>
    </comment>
    <comment ref="AO42" authorId="0" shapeId="0" xr:uid="{6D0F7F84-198E-40CE-A9C9-25DF8A203D23}">
      <text>
        <r>
          <rPr>
            <sz val="9"/>
            <color indexed="81"/>
            <rFont val="MS P ゴシック"/>
            <family val="3"/>
            <charset val="128"/>
          </rPr>
          <t xml:space="preserve">キックX
</t>
        </r>
      </text>
    </comment>
    <comment ref="AP42" authorId="0" shapeId="0" xr:uid="{DB8F00CB-D3EF-4A74-B0C8-F66867D49A2A}">
      <text>
        <r>
          <rPr>
            <sz val="9"/>
            <color indexed="81"/>
            <rFont val="MS P ゴシック"/>
            <family val="3"/>
            <charset val="128"/>
          </rPr>
          <t xml:space="preserve">キックY
</t>
        </r>
      </text>
    </comment>
    <comment ref="AT42" authorId="0" shapeId="0" xr:uid="{07410D1E-57DD-4993-8917-A1FB7850D38E}">
      <text>
        <r>
          <rPr>
            <sz val="9"/>
            <color indexed="81"/>
            <rFont val="MS P ゴシック"/>
            <family val="3"/>
            <charset val="128"/>
          </rPr>
          <t xml:space="preserve">ミノタイプ
Iミノなら1
それ以外なら2
</t>
        </r>
      </text>
    </comment>
    <comment ref="AU42" authorId="0" shapeId="0" xr:uid="{FF58ECFA-9977-4A1D-ADE7-9A72BC8C7F2B}">
      <text>
        <r>
          <rPr>
            <sz val="9"/>
            <color indexed="81"/>
            <rFont val="MS P ゴシック"/>
            <family val="3"/>
            <charset val="128"/>
          </rPr>
          <t xml:space="preserve">ミノの回転状況
</t>
        </r>
      </text>
    </comment>
    <comment ref="AV42" authorId="0" shapeId="0" xr:uid="{076C3398-7411-420D-8184-CF6457D90B41}">
      <text>
        <r>
          <rPr>
            <sz val="9"/>
            <color indexed="81"/>
            <rFont val="MS P ゴシック"/>
            <family val="3"/>
            <charset val="128"/>
          </rPr>
          <t xml:space="preserve">ミノを回転させた後の回転状況
</t>
        </r>
      </text>
    </comment>
    <comment ref="AW42" authorId="0" shapeId="0" xr:uid="{F86893BC-0CE1-46C9-9607-A6D6A1971735}">
      <text>
        <r>
          <rPr>
            <sz val="9"/>
            <color indexed="81"/>
            <rFont val="MS P ゴシック"/>
            <family val="3"/>
            <charset val="128"/>
          </rPr>
          <t xml:space="preserve">テストする順番
</t>
        </r>
      </text>
    </comment>
    <comment ref="AX42" authorId="0" shapeId="0" xr:uid="{1C90830C-E823-483A-B93C-31FAC26FAE7D}">
      <text>
        <r>
          <rPr>
            <sz val="9"/>
            <color indexed="81"/>
            <rFont val="MS P ゴシック"/>
            <family val="3"/>
            <charset val="128"/>
          </rPr>
          <t xml:space="preserve">回転データのID
</t>
        </r>
      </text>
    </comment>
    <comment ref="AY42" authorId="0" shapeId="0" xr:uid="{B5984E80-4BA4-4563-8DC1-A9441E84F931}">
      <text>
        <r>
          <rPr>
            <sz val="9"/>
            <color indexed="81"/>
            <rFont val="MS P ゴシック"/>
            <family val="3"/>
            <charset val="128"/>
          </rPr>
          <t xml:space="preserve">キックX
</t>
        </r>
      </text>
    </comment>
    <comment ref="AZ42" authorId="0" shapeId="0" xr:uid="{144C1A20-A843-4DAF-8D33-741B10445D21}">
      <text>
        <r>
          <rPr>
            <sz val="9"/>
            <color indexed="81"/>
            <rFont val="MS P ゴシック"/>
            <family val="3"/>
            <charset val="128"/>
          </rPr>
          <t xml:space="preserve">キックY
</t>
        </r>
      </text>
    </comment>
    <comment ref="BD42" authorId="0" shapeId="0" xr:uid="{DEC2CC22-C24D-4EF5-A715-4E03BFE3BEEC}">
      <text>
        <r>
          <rPr>
            <sz val="9"/>
            <color indexed="81"/>
            <rFont val="MS P ゴシック"/>
            <family val="3"/>
            <charset val="128"/>
          </rPr>
          <t xml:space="preserve">ミノタイプ
Iミノなら1
それ以外なら2
</t>
        </r>
      </text>
    </comment>
    <comment ref="BE42" authorId="0" shapeId="0" xr:uid="{85ADAAD7-9437-400D-A88A-04185A842F42}">
      <text>
        <r>
          <rPr>
            <sz val="9"/>
            <color indexed="81"/>
            <rFont val="MS P ゴシック"/>
            <family val="3"/>
            <charset val="128"/>
          </rPr>
          <t xml:space="preserve">ミノの回転状況
</t>
        </r>
      </text>
    </comment>
    <comment ref="BF42" authorId="0" shapeId="0" xr:uid="{ACFC4B90-B554-4356-B5B6-8BDD0071DFFC}">
      <text>
        <r>
          <rPr>
            <sz val="9"/>
            <color indexed="81"/>
            <rFont val="MS P ゴシック"/>
            <family val="3"/>
            <charset val="128"/>
          </rPr>
          <t xml:space="preserve">ミノを回転させた後の回転状況
</t>
        </r>
      </text>
    </comment>
    <comment ref="BG42" authorId="0" shapeId="0" xr:uid="{27E41BAB-6355-444C-B67A-1D0AF917577E}">
      <text>
        <r>
          <rPr>
            <sz val="9"/>
            <color indexed="81"/>
            <rFont val="MS P ゴシック"/>
            <family val="3"/>
            <charset val="128"/>
          </rPr>
          <t xml:space="preserve">テストする順番
</t>
        </r>
      </text>
    </comment>
    <comment ref="BH42" authorId="0" shapeId="0" xr:uid="{D6A78044-D81E-45F7-90A8-7637620304C5}">
      <text>
        <r>
          <rPr>
            <sz val="9"/>
            <color indexed="81"/>
            <rFont val="MS P ゴシック"/>
            <family val="3"/>
            <charset val="128"/>
          </rPr>
          <t xml:space="preserve">回転データのID
</t>
        </r>
      </text>
    </comment>
    <comment ref="BI42" authorId="0" shapeId="0" xr:uid="{75DE0755-64F2-4343-9EE6-B14B912F7C0B}">
      <text>
        <r>
          <rPr>
            <sz val="9"/>
            <color indexed="81"/>
            <rFont val="MS P ゴシック"/>
            <family val="3"/>
            <charset val="128"/>
          </rPr>
          <t xml:space="preserve">キックX
</t>
        </r>
      </text>
    </comment>
    <comment ref="BJ42" authorId="0" shapeId="0" xr:uid="{DA87AE99-B6DA-4B9A-8AB2-E3A65C7F6245}">
      <text>
        <r>
          <rPr>
            <sz val="9"/>
            <color indexed="81"/>
            <rFont val="MS P ゴシック"/>
            <family val="3"/>
            <charset val="128"/>
          </rPr>
          <t xml:space="preserve">キックY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F2" authorId="0" shapeId="0" xr:uid="{A697F350-295A-43E2-B838-CF5F7D3922DA}">
      <text>
        <r>
          <rPr>
            <b/>
            <sz val="9"/>
            <color indexed="81"/>
            <rFont val="MS P ゴシック"/>
            <family val="3"/>
            <charset val="128"/>
          </rPr>
          <t>I,O,T,S,Z,L,J</t>
        </r>
      </text>
    </comment>
    <comment ref="G2" authorId="0" shapeId="0" xr:uid="{B31B108C-E49F-4E52-9532-E2CBC82350E2}">
      <text>
        <r>
          <rPr>
            <sz val="9"/>
            <color indexed="81"/>
            <rFont val="MS P ゴシック"/>
            <family val="3"/>
            <charset val="128"/>
          </rPr>
          <t xml:space="preserve">1～4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<sst xmlns="http://schemas.openxmlformats.org/spreadsheetml/2006/main" count="2618" uniqueCount="303">
  <si>
    <t>位置X</t>
    <rPh sb="0" eb="2">
      <t>イチ</t>
    </rPh>
    <phoneticPr fontId="1"/>
  </si>
  <si>
    <t>位置Y</t>
    <rPh sb="0" eb="2">
      <t>イチ</t>
    </rPh>
    <phoneticPr fontId="1"/>
  </si>
  <si>
    <t>ID</t>
    <phoneticPr fontId="1"/>
  </si>
  <si>
    <t>ボタン</t>
    <phoneticPr fontId="1"/>
  </si>
  <si>
    <t>I</t>
    <phoneticPr fontId="1"/>
  </si>
  <si>
    <t>O</t>
    <phoneticPr fontId="1"/>
  </si>
  <si>
    <t>T</t>
    <phoneticPr fontId="1"/>
  </si>
  <si>
    <t>S</t>
    <phoneticPr fontId="1"/>
  </si>
  <si>
    <t>Z</t>
    <phoneticPr fontId="1"/>
  </si>
  <si>
    <t>J</t>
    <phoneticPr fontId="1"/>
  </si>
  <si>
    <t>L</t>
    <phoneticPr fontId="1"/>
  </si>
  <si>
    <t>debug</t>
    <phoneticPr fontId="1"/>
  </si>
  <si>
    <t>操作中のミノ</t>
    <rPh sb="0" eb="3">
      <t>ソウサチュウ</t>
    </rPh>
    <phoneticPr fontId="1"/>
  </si>
  <si>
    <t>ミノの種類</t>
    <rPh sb="3" eb="5">
      <t>シュルイ</t>
    </rPh>
    <phoneticPr fontId="1"/>
  </si>
  <si>
    <t>初期化</t>
    <rPh sb="0" eb="3">
      <t>ショキカ</t>
    </rPh>
    <phoneticPr fontId="1"/>
  </si>
  <si>
    <t>参照元</t>
    <rPh sb="0" eb="2">
      <t>サンショウ</t>
    </rPh>
    <rPh sb="2" eb="3">
      <t>モト</t>
    </rPh>
    <phoneticPr fontId="1"/>
  </si>
  <si>
    <t>入力値</t>
    <rPh sb="0" eb="3">
      <t>ニュウリョクチ</t>
    </rPh>
    <phoneticPr fontId="1"/>
  </si>
  <si>
    <t>main</t>
    <phoneticPr fontId="1"/>
  </si>
  <si>
    <t>処理開始</t>
    <rPh sb="0" eb="2">
      <t>ショリ</t>
    </rPh>
    <rPh sb="2" eb="4">
      <t>カイシ</t>
    </rPh>
    <phoneticPr fontId="1"/>
  </si>
  <si>
    <t>ステップID</t>
    <phoneticPr fontId="1"/>
  </si>
  <si>
    <t>処理内容</t>
    <rPh sb="0" eb="2">
      <t>ショリ</t>
    </rPh>
    <rPh sb="2" eb="4">
      <t>ナイヨウ</t>
    </rPh>
    <phoneticPr fontId="1"/>
  </si>
  <si>
    <t>式</t>
    <rPh sb="0" eb="1">
      <t>シキ</t>
    </rPh>
    <phoneticPr fontId="1"/>
  </si>
  <si>
    <t>次のステップ</t>
    <rPh sb="0" eb="1">
      <t>ツギ</t>
    </rPh>
    <phoneticPr fontId="1"/>
  </si>
  <si>
    <t>変数一覧</t>
    <rPh sb="0" eb="2">
      <t>ヘンスウ</t>
    </rPh>
    <rPh sb="2" eb="4">
      <t>イチラン</t>
    </rPh>
    <phoneticPr fontId="1"/>
  </si>
  <si>
    <t>直前の操作履歴ID</t>
    <rPh sb="0" eb="2">
      <t>チョクゼン</t>
    </rPh>
    <rPh sb="3" eb="5">
      <t>ソウサ</t>
    </rPh>
    <rPh sb="5" eb="7">
      <t>リレキ</t>
    </rPh>
    <phoneticPr fontId="1"/>
  </si>
  <si>
    <t/>
  </si>
  <si>
    <t>処理中のステップ</t>
    <rPh sb="0" eb="3">
      <t>ショリチュウ</t>
    </rPh>
    <phoneticPr fontId="1"/>
  </si>
  <si>
    <t>f_Main</t>
    <phoneticPr fontId="1"/>
  </si>
  <si>
    <t>X</t>
    <phoneticPr fontId="1"/>
  </si>
  <si>
    <t>Y</t>
    <phoneticPr fontId="1"/>
  </si>
  <si>
    <t>viewX</t>
    <phoneticPr fontId="1"/>
  </si>
  <si>
    <t>viewY</t>
    <phoneticPr fontId="1"/>
  </si>
  <si>
    <t>描画フラグ</t>
    <rPh sb="0" eb="2">
      <t>ビョウガ</t>
    </rPh>
    <phoneticPr fontId="1"/>
  </si>
  <si>
    <t>W</t>
    <phoneticPr fontId="1"/>
  </si>
  <si>
    <t>ミノ周辺の状況</t>
    <rPh sb="2" eb="4">
      <t>シュウヘン</t>
    </rPh>
    <rPh sb="5" eb="7">
      <t>ジョウキョウ</t>
    </rPh>
    <phoneticPr fontId="1"/>
  </si>
  <si>
    <t>ミノの現在座標</t>
    <rPh sb="3" eb="5">
      <t>ゲンザイ</t>
    </rPh>
    <rPh sb="5" eb="7">
      <t>ザヒョウ</t>
    </rPh>
    <phoneticPr fontId="1"/>
  </si>
  <si>
    <t>アクション</t>
    <phoneticPr fontId="1"/>
  </si>
  <si>
    <t>ミノの状況</t>
    <rPh sb="3" eb="5">
      <t>ジョウキョウ</t>
    </rPh>
    <phoneticPr fontId="1"/>
  </si>
  <si>
    <t>移動X</t>
    <rPh sb="0" eb="2">
      <t>イドウ</t>
    </rPh>
    <phoneticPr fontId="1"/>
  </si>
  <si>
    <t>移動Y</t>
    <rPh sb="0" eb="2">
      <t>イドウ</t>
    </rPh>
    <phoneticPr fontId="1"/>
  </si>
  <si>
    <t>回転方向</t>
    <rPh sb="0" eb="2">
      <t>カイテン</t>
    </rPh>
    <rPh sb="2" eb="4">
      <t>ホウコウ</t>
    </rPh>
    <phoneticPr fontId="1"/>
  </si>
  <si>
    <t>回転前</t>
    <rPh sb="0" eb="2">
      <t>カイテン</t>
    </rPh>
    <rPh sb="2" eb="3">
      <t>マエ</t>
    </rPh>
    <phoneticPr fontId="1"/>
  </si>
  <si>
    <t>回転後</t>
    <rPh sb="0" eb="2">
      <t>カイテン</t>
    </rPh>
    <rPh sb="2" eb="3">
      <t>ゴ</t>
    </rPh>
    <phoneticPr fontId="1"/>
  </si>
  <si>
    <t>移動可能か判定処理</t>
    <rPh sb="0" eb="2">
      <t>イドウ</t>
    </rPh>
    <rPh sb="2" eb="4">
      <t>カノウ</t>
    </rPh>
    <rPh sb="5" eb="7">
      <t>ハンテイ</t>
    </rPh>
    <rPh sb="7" eb="9">
      <t>ショリ</t>
    </rPh>
    <phoneticPr fontId="1"/>
  </si>
  <si>
    <t>移動できるか</t>
    <rPh sb="0" eb="2">
      <t>イドウ</t>
    </rPh>
    <phoneticPr fontId="1"/>
  </si>
  <si>
    <t>ミノタイプ</t>
    <phoneticPr fontId="1"/>
  </si>
  <si>
    <t>ミノタイプについて、Iミノは1、それ以外は2とする。</t>
    <rPh sb="18" eb="20">
      <t>イガイ</t>
    </rPh>
    <phoneticPr fontId="1"/>
  </si>
  <si>
    <t>データの説明</t>
    <rPh sb="4" eb="6">
      <t>セツメイ</t>
    </rPh>
    <phoneticPr fontId="1"/>
  </si>
  <si>
    <t>キックX</t>
    <phoneticPr fontId="1"/>
  </si>
  <si>
    <t>キックY</t>
    <phoneticPr fontId="1"/>
  </si>
  <si>
    <t>テストする順番</t>
    <rPh sb="5" eb="7">
      <t>ジュンバン</t>
    </rPh>
    <phoneticPr fontId="1"/>
  </si>
  <si>
    <t>ID</t>
    <phoneticPr fontId="1"/>
  </si>
  <si>
    <t>回転可能か判定処理</t>
    <rPh sb="0" eb="2">
      <t>カイテン</t>
    </rPh>
    <rPh sb="2" eb="4">
      <t>カノウ</t>
    </rPh>
    <rPh sb="5" eb="7">
      <t>ハンテイ</t>
    </rPh>
    <rPh sb="7" eb="9">
      <t>ショリ</t>
    </rPh>
    <phoneticPr fontId="1"/>
  </si>
  <si>
    <t>結果</t>
    <rPh sb="0" eb="2">
      <t>ケッカ</t>
    </rPh>
    <phoneticPr fontId="1"/>
  </si>
  <si>
    <t>回転について、初期状態を1とし、そこから1つ右回転するたびに+1、左回転するたびに-1とする。5になったら0、0になったら4とする</t>
    <rPh sb="0" eb="2">
      <t>カイテン</t>
    </rPh>
    <rPh sb="7" eb="9">
      <t>ショキ</t>
    </rPh>
    <rPh sb="9" eb="11">
      <t>ジョウタイ</t>
    </rPh>
    <rPh sb="22" eb="23">
      <t>ミギ</t>
    </rPh>
    <rPh sb="23" eb="25">
      <t>カイテン</t>
    </rPh>
    <rPh sb="33" eb="34">
      <t>ヒダリ</t>
    </rPh>
    <rPh sb="34" eb="36">
      <t>カイテン</t>
    </rPh>
    <phoneticPr fontId="1"/>
  </si>
  <si>
    <t>ミノ</t>
    <phoneticPr fontId="1"/>
  </si>
  <si>
    <t>現在のミノ</t>
    <rPh sb="0" eb="2">
      <t>ゲンザイ</t>
    </rPh>
    <phoneticPr fontId="1"/>
  </si>
  <si>
    <t>RAND1</t>
    <phoneticPr fontId="1"/>
  </si>
  <si>
    <t>RAND2</t>
    <phoneticPr fontId="1"/>
  </si>
  <si>
    <t>順番</t>
    <rPh sb="0" eb="2">
      <t>ジュンバン</t>
    </rPh>
    <phoneticPr fontId="1"/>
  </si>
  <si>
    <t>次のミノ_初期化</t>
    <rPh sb="0" eb="1">
      <t>ツギ</t>
    </rPh>
    <rPh sb="5" eb="8">
      <t>ショキカ</t>
    </rPh>
    <phoneticPr fontId="1"/>
  </si>
  <si>
    <t>RANK1</t>
    <phoneticPr fontId="1"/>
  </si>
  <si>
    <t>RANK2</t>
  </si>
  <si>
    <t>次のミノ_RAND1計算</t>
    <rPh sb="0" eb="1">
      <t>ツギ</t>
    </rPh>
    <rPh sb="10" eb="12">
      <t>ケイサン</t>
    </rPh>
    <phoneticPr fontId="1"/>
  </si>
  <si>
    <t>次のミノ_RAND2計算</t>
    <rPh sb="0" eb="1">
      <t>ツギ</t>
    </rPh>
    <rPh sb="10" eb="12">
      <t>ケイサン</t>
    </rPh>
    <phoneticPr fontId="1"/>
  </si>
  <si>
    <t>次のミノ1</t>
    <rPh sb="0" eb="1">
      <t>ツギ</t>
    </rPh>
    <phoneticPr fontId="1"/>
  </si>
  <si>
    <t>接地しているか判定</t>
    <rPh sb="0" eb="2">
      <t>セッチ</t>
    </rPh>
    <rPh sb="7" eb="9">
      <t>ハンテイ</t>
    </rPh>
    <phoneticPr fontId="1"/>
  </si>
  <si>
    <t>接地している</t>
    <rPh sb="0" eb="2">
      <t>セッチ</t>
    </rPh>
    <phoneticPr fontId="1"/>
  </si>
  <si>
    <t>debug用オブジェクト</t>
    <rPh sb="5" eb="6">
      <t>ヨウ</t>
    </rPh>
    <phoneticPr fontId="1"/>
  </si>
  <si>
    <t>カウンター</t>
    <phoneticPr fontId="1"/>
  </si>
  <si>
    <t>接地時間</t>
    <rPh sb="0" eb="2">
      <t>セッチ</t>
    </rPh>
    <rPh sb="2" eb="4">
      <t>ジカン</t>
    </rPh>
    <phoneticPr fontId="1"/>
  </si>
  <si>
    <t>接地開始時間</t>
    <rPh sb="0" eb="2">
      <t>セッチ</t>
    </rPh>
    <rPh sb="2" eb="4">
      <t>カイシ</t>
    </rPh>
    <rPh sb="4" eb="6">
      <t>ジカン</t>
    </rPh>
    <phoneticPr fontId="1"/>
  </si>
  <si>
    <t>操作回数</t>
    <rPh sb="0" eb="2">
      <t>ソウサ</t>
    </rPh>
    <rPh sb="2" eb="4">
      <t>カイスウ</t>
    </rPh>
    <phoneticPr fontId="1"/>
  </si>
  <si>
    <t>遊び時間（ミリ秒）</t>
    <rPh sb="0" eb="1">
      <t>アソ</t>
    </rPh>
    <rPh sb="2" eb="4">
      <t>ジカン</t>
    </rPh>
    <rPh sb="7" eb="8">
      <t>ビョウ</t>
    </rPh>
    <phoneticPr fontId="1"/>
  </si>
  <si>
    <t>初期化</t>
    <rPh sb="0" eb="3">
      <t>ショキカ</t>
    </rPh>
    <phoneticPr fontId="1"/>
  </si>
  <si>
    <t>速度</t>
    <rPh sb="0" eb="2">
      <t>ソクド</t>
    </rPh>
    <phoneticPr fontId="1"/>
  </si>
  <si>
    <t>落下速度</t>
    <rPh sb="0" eb="2">
      <t>ラッカ</t>
    </rPh>
    <rPh sb="2" eb="4">
      <t>ソクド</t>
    </rPh>
    <phoneticPr fontId="1"/>
  </si>
  <si>
    <t>レベル</t>
    <phoneticPr fontId="1"/>
  </si>
  <si>
    <t>次のミノを配置する</t>
    <rPh sb="0" eb="1">
      <t>ツギ</t>
    </rPh>
    <rPh sb="5" eb="7">
      <t>ハイチ</t>
    </rPh>
    <phoneticPr fontId="1"/>
  </si>
  <si>
    <t>ボタン操作待ち</t>
    <rPh sb="3" eb="5">
      <t>ソウサ</t>
    </rPh>
    <rPh sb="5" eb="6">
      <t>マ</t>
    </rPh>
    <phoneticPr fontId="1"/>
  </si>
  <si>
    <t>X</t>
    <phoneticPr fontId="1"/>
  </si>
  <si>
    <t>Y</t>
    <phoneticPr fontId="1"/>
  </si>
  <si>
    <t>R</t>
    <phoneticPr fontId="1"/>
  </si>
  <si>
    <t>移動先計算</t>
    <rPh sb="0" eb="2">
      <t>イドウ</t>
    </rPh>
    <rPh sb="2" eb="3">
      <t>サキ</t>
    </rPh>
    <rPh sb="3" eb="5">
      <t>ケイサン</t>
    </rPh>
    <phoneticPr fontId="1"/>
  </si>
  <si>
    <t>デバッグフラグ</t>
    <phoneticPr fontId="1"/>
  </si>
  <si>
    <t>移動処理フラグ</t>
    <rPh sb="0" eb="2">
      <t>イドウ</t>
    </rPh>
    <rPh sb="2" eb="4">
      <t>ショリ</t>
    </rPh>
    <phoneticPr fontId="1"/>
  </si>
  <si>
    <t>落下地点状況</t>
    <rPh sb="0" eb="2">
      <t>ラッカ</t>
    </rPh>
    <rPh sb="2" eb="4">
      <t>チテン</t>
    </rPh>
    <rPh sb="4" eb="6">
      <t>ジョウキョウ</t>
    </rPh>
    <phoneticPr fontId="1"/>
  </si>
  <si>
    <t>判定を開始するY座標</t>
    <rPh sb="0" eb="2">
      <t>ハンテイ</t>
    </rPh>
    <rPh sb="3" eb="5">
      <t>カイシ</t>
    </rPh>
    <rPh sb="8" eb="10">
      <t>ザヒョウ</t>
    </rPh>
    <phoneticPr fontId="1"/>
  </si>
  <si>
    <t>Y座標</t>
    <rPh sb="1" eb="3">
      <t>ザヒョウ</t>
    </rPh>
    <phoneticPr fontId="1"/>
  </si>
  <si>
    <t>一番高い地点の数字</t>
    <rPh sb="0" eb="2">
      <t>イチバン</t>
    </rPh>
    <rPh sb="2" eb="3">
      <t>タカ</t>
    </rPh>
    <rPh sb="4" eb="6">
      <t>チテン</t>
    </rPh>
    <rPh sb="7" eb="9">
      <t>スウジ</t>
    </rPh>
    <phoneticPr fontId="1"/>
  </si>
  <si>
    <t>ミノを縦に移動する</t>
    <rPh sb="3" eb="4">
      <t>タテ</t>
    </rPh>
    <rPh sb="5" eb="7">
      <t>イドウ</t>
    </rPh>
    <phoneticPr fontId="1"/>
  </si>
  <si>
    <t>ミノを横に移動する</t>
    <rPh sb="3" eb="4">
      <t>ヨコ</t>
    </rPh>
    <rPh sb="5" eb="7">
      <t>イドウ</t>
    </rPh>
    <phoneticPr fontId="1"/>
  </si>
  <si>
    <t>ミノの形を変更する</t>
    <rPh sb="3" eb="4">
      <t>カタチ</t>
    </rPh>
    <rPh sb="5" eb="7">
      <t>ヘンコウ</t>
    </rPh>
    <phoneticPr fontId="1"/>
  </si>
  <si>
    <t>ミノを回転させる</t>
    <rPh sb="3" eb="5">
      <t>カイテン</t>
    </rPh>
    <phoneticPr fontId="1"/>
  </si>
  <si>
    <t>F</t>
    <phoneticPr fontId="1"/>
  </si>
  <si>
    <t>落下待機時間初期化</t>
    <rPh sb="0" eb="2">
      <t>ラッカ</t>
    </rPh>
    <rPh sb="2" eb="4">
      <t>タイキ</t>
    </rPh>
    <rPh sb="4" eb="6">
      <t>ジカン</t>
    </rPh>
    <rPh sb="6" eb="9">
      <t>ショキカ</t>
    </rPh>
    <phoneticPr fontId="1"/>
  </si>
  <si>
    <t>落とす判定</t>
    <rPh sb="0" eb="1">
      <t>オ</t>
    </rPh>
    <rPh sb="3" eb="5">
      <t>ハンテイ</t>
    </rPh>
    <phoneticPr fontId="1"/>
  </si>
  <si>
    <t>接地処理</t>
    <rPh sb="0" eb="2">
      <t>セッチ</t>
    </rPh>
    <rPh sb="2" eb="4">
      <t>ショリ</t>
    </rPh>
    <phoneticPr fontId="1"/>
  </si>
  <si>
    <t>固定化処理</t>
    <rPh sb="0" eb="3">
      <t>コテイカ</t>
    </rPh>
    <rPh sb="3" eb="5">
      <t>ショリ</t>
    </rPh>
    <phoneticPr fontId="1"/>
  </si>
  <si>
    <t>消す処理</t>
    <rPh sb="0" eb="1">
      <t>ケ</t>
    </rPh>
    <rPh sb="2" eb="4">
      <t>ショリ</t>
    </rPh>
    <phoneticPr fontId="1"/>
  </si>
  <si>
    <t>次のミノ配置</t>
    <rPh sb="0" eb="1">
      <t>ツギ</t>
    </rPh>
    <rPh sb="4" eb="6">
      <t>ハイチ</t>
    </rPh>
    <phoneticPr fontId="1"/>
  </si>
  <si>
    <t>WAIT</t>
    <phoneticPr fontId="1"/>
  </si>
  <si>
    <t>1ライン埋まっているか</t>
    <rPh sb="4" eb="5">
      <t>ウ</t>
    </rPh>
    <phoneticPr fontId="1"/>
  </si>
  <si>
    <t>残る行</t>
    <rPh sb="0" eb="1">
      <t>ノコ</t>
    </rPh>
    <rPh sb="2" eb="3">
      <t>ギョウ</t>
    </rPh>
    <phoneticPr fontId="1"/>
  </si>
  <si>
    <t>残る行（降順）</t>
    <rPh sb="0" eb="1">
      <t>ノコ</t>
    </rPh>
    <rPh sb="2" eb="3">
      <t>ギョウ</t>
    </rPh>
    <rPh sb="4" eb="6">
      <t>コウジュン</t>
    </rPh>
    <phoneticPr fontId="1"/>
  </si>
  <si>
    <t>残る行（昇順）</t>
    <rPh sb="0" eb="1">
      <t>ノコ</t>
    </rPh>
    <rPh sb="2" eb="3">
      <t>ギョウ</t>
    </rPh>
    <rPh sb="4" eb="6">
      <t>ショウジュン</t>
    </rPh>
    <phoneticPr fontId="1"/>
  </si>
  <si>
    <t>ライン消去後の形</t>
    <rPh sb="3" eb="5">
      <t>ショウキョ</t>
    </rPh>
    <rPh sb="5" eb="6">
      <t>ゴ</t>
    </rPh>
    <rPh sb="7" eb="8">
      <t>カタチ</t>
    </rPh>
    <phoneticPr fontId="1"/>
  </si>
  <si>
    <t>消す処理中か</t>
    <rPh sb="0" eb="1">
      <t>ケ</t>
    </rPh>
    <rPh sb="2" eb="5">
      <t>ショリチュウ</t>
    </rPh>
    <phoneticPr fontId="1"/>
  </si>
  <si>
    <t>f_リセット</t>
    <phoneticPr fontId="1"/>
  </si>
  <si>
    <t>参照元</t>
    <rPh sb="0" eb="2">
      <t>サンショウ</t>
    </rPh>
    <rPh sb="2" eb="3">
      <t>モト</t>
    </rPh>
    <phoneticPr fontId="1"/>
  </si>
  <si>
    <t>次のミノFLG</t>
    <rPh sb="0" eb="1">
      <t>ツギ</t>
    </rPh>
    <phoneticPr fontId="1"/>
  </si>
  <si>
    <t>ボタン操作一時停止</t>
    <rPh sb="3" eb="5">
      <t>ソウサ</t>
    </rPh>
    <rPh sb="5" eb="7">
      <t>イチジ</t>
    </rPh>
    <rPh sb="7" eb="9">
      <t>テイシ</t>
    </rPh>
    <phoneticPr fontId="1"/>
  </si>
  <si>
    <t>キックとは、平行移動する距離のことを指す</t>
    <rPh sb="6" eb="8">
      <t>ヘイコウ</t>
    </rPh>
    <rPh sb="8" eb="10">
      <t>イドウ</t>
    </rPh>
    <rPh sb="12" eb="14">
      <t>キョリ</t>
    </rPh>
    <rPh sb="18" eb="19">
      <t>サ</t>
    </rPh>
    <phoneticPr fontId="1"/>
  </si>
  <si>
    <t>Y座標↓</t>
    <rPh sb="1" eb="3">
      <t>ザヒョウ</t>
    </rPh>
    <phoneticPr fontId="1"/>
  </si>
  <si>
    <t>X座標→</t>
    <rPh sb="1" eb="3">
      <t>ザヒョウ</t>
    </rPh>
    <phoneticPr fontId="1"/>
  </si>
  <si>
    <t>　ミノの種類</t>
    <rPh sb="4" eb="6">
      <t>シュルイ</t>
    </rPh>
    <phoneticPr fontId="1"/>
  </si>
  <si>
    <t>　ミノの回転状況</t>
    <rPh sb="4" eb="6">
      <t>カイテン</t>
    </rPh>
    <rPh sb="6" eb="8">
      <t>ジョウキョウ</t>
    </rPh>
    <phoneticPr fontId="1"/>
  </si>
  <si>
    <t>　X座標</t>
    <rPh sb="2" eb="4">
      <t>ザヒョウ</t>
    </rPh>
    <phoneticPr fontId="1"/>
  </si>
  <si>
    <t>　Y座標</t>
    <rPh sb="2" eb="4">
      <t>ザヒョウ</t>
    </rPh>
    <phoneticPr fontId="1"/>
  </si>
  <si>
    <t>debug_X座標</t>
    <rPh sb="7" eb="9">
      <t>ザヒョウ</t>
    </rPh>
    <phoneticPr fontId="1"/>
  </si>
  <si>
    <t>debug_Y座標</t>
    <rPh sb="7" eb="9">
      <t>ザヒョウ</t>
    </rPh>
    <phoneticPr fontId="1"/>
  </si>
  <si>
    <t>debug_ミノの種類</t>
    <rPh sb="9" eb="11">
      <t>シュルイ</t>
    </rPh>
    <phoneticPr fontId="1"/>
  </si>
  <si>
    <t>debug_ミノの回転</t>
    <rPh sb="9" eb="11">
      <t>カイテン</t>
    </rPh>
    <phoneticPr fontId="1"/>
  </si>
  <si>
    <t>落下地点の計算結果</t>
    <rPh sb="0" eb="2">
      <t>ラッカ</t>
    </rPh>
    <rPh sb="2" eb="4">
      <t>チテン</t>
    </rPh>
    <rPh sb="5" eb="7">
      <t>ケイサン</t>
    </rPh>
    <rPh sb="7" eb="9">
      <t>ケッカ</t>
    </rPh>
    <phoneticPr fontId="1"/>
  </si>
  <si>
    <t>X座標</t>
    <rPh sb="1" eb="3">
      <t>ザヒョウ</t>
    </rPh>
    <phoneticPr fontId="1"/>
  </si>
  <si>
    <t>I</t>
  </si>
  <si>
    <t>J</t>
  </si>
  <si>
    <t>L</t>
  </si>
  <si>
    <t>O</t>
  </si>
  <si>
    <t>T</t>
  </si>
  <si>
    <t>S</t>
  </si>
  <si>
    <t>Z</t>
  </si>
  <si>
    <t>消したライン数</t>
    <rPh sb="0" eb="1">
      <t>ケ</t>
    </rPh>
    <rPh sb="6" eb="7">
      <t>スウ</t>
    </rPh>
    <phoneticPr fontId="1"/>
  </si>
  <si>
    <t>枠</t>
    <rPh sb="0" eb="1">
      <t>ワク</t>
    </rPh>
    <phoneticPr fontId="1"/>
  </si>
  <si>
    <t>処理内容、変数</t>
    <rPh sb="0" eb="2">
      <t>ショリ</t>
    </rPh>
    <rPh sb="2" eb="4">
      <t>ナイヨウ</t>
    </rPh>
    <rPh sb="5" eb="7">
      <t>ヘンスウ</t>
    </rPh>
    <phoneticPr fontId="1"/>
  </si>
  <si>
    <t>変数</t>
    <rPh sb="0" eb="2">
      <t>ヘンスウ</t>
    </rPh>
    <phoneticPr fontId="1"/>
  </si>
  <si>
    <t>NEXT</t>
    <phoneticPr fontId="1"/>
  </si>
  <si>
    <t>スコア等テキスト</t>
    <rPh sb="3" eb="4">
      <t>ナド</t>
    </rPh>
    <phoneticPr fontId="1"/>
  </si>
  <si>
    <t>表示するミノ</t>
    <rPh sb="0" eb="2">
      <t>ヒョウジ</t>
    </rPh>
    <phoneticPr fontId="1"/>
  </si>
  <si>
    <t>表示する文字</t>
    <rPh sb="0" eb="2">
      <t>ヒョウジ</t>
    </rPh>
    <rPh sb="4" eb="6">
      <t>モジ</t>
    </rPh>
    <phoneticPr fontId="1"/>
  </si>
  <si>
    <t>SCORE</t>
    <phoneticPr fontId="1"/>
  </si>
  <si>
    <t>LINES</t>
    <phoneticPr fontId="1"/>
  </si>
  <si>
    <t>LEVEL</t>
    <phoneticPr fontId="1"/>
  </si>
  <si>
    <t>SCORE_1_1</t>
  </si>
  <si>
    <t>SCORE_1_0</t>
  </si>
  <si>
    <t>SCORE_1_2</t>
  </si>
  <si>
    <t>SCORE_1_3</t>
  </si>
  <si>
    <t>SCORE_1_4</t>
  </si>
  <si>
    <t>SCORE_1_5</t>
  </si>
  <si>
    <t>SCORE_1_6</t>
  </si>
  <si>
    <t>SCORE_1_7</t>
  </si>
  <si>
    <t>SCORE_1_8</t>
  </si>
  <si>
    <t>SCORE_1_9</t>
  </si>
  <si>
    <t>SCORE_2_0</t>
  </si>
  <si>
    <t>SCORE_2_1</t>
  </si>
  <si>
    <t>SCORE_2_2</t>
  </si>
  <si>
    <t>SCORE_2_3</t>
  </si>
  <si>
    <t>SCORE_2_4</t>
  </si>
  <si>
    <t>SCORE_2_5</t>
  </si>
  <si>
    <t>SCORE_2_6</t>
  </si>
  <si>
    <t>SCORE_2_7</t>
  </si>
  <si>
    <t>SCORE_2_8</t>
  </si>
  <si>
    <t>SCORE_2_9</t>
  </si>
  <si>
    <t>SCORE_3_0</t>
  </si>
  <si>
    <t>SCORE_3_1</t>
  </si>
  <si>
    <t>SCORE_3_2</t>
  </si>
  <si>
    <t>SCORE_3_3</t>
  </si>
  <si>
    <t>SCORE_3_4</t>
  </si>
  <si>
    <t>SCORE_3_5</t>
  </si>
  <si>
    <t>SCORE_3_6</t>
  </si>
  <si>
    <t>SCORE_3_7</t>
  </si>
  <si>
    <t>SCORE_3_8</t>
  </si>
  <si>
    <t>SCORE_3_9</t>
  </si>
  <si>
    <t>SCORE_4_0</t>
  </si>
  <si>
    <t>SCORE_4_1</t>
  </si>
  <si>
    <t>SCORE_4_2</t>
  </si>
  <si>
    <t>SCORE_4_3</t>
  </si>
  <si>
    <t>SCORE_4_4</t>
  </si>
  <si>
    <t>SCORE_4_5</t>
  </si>
  <si>
    <t>SCORE_4_6</t>
  </si>
  <si>
    <t>SCORE_4_7</t>
  </si>
  <si>
    <t>SCORE_4_8</t>
  </si>
  <si>
    <t>SCORE_4_9</t>
  </si>
  <si>
    <t>SCORE_5_0</t>
  </si>
  <si>
    <t>SCORE_5_1</t>
  </si>
  <si>
    <t>SCORE_5_2</t>
  </si>
  <si>
    <t>SCORE_5_3</t>
  </si>
  <si>
    <t>SCORE_5_4</t>
  </si>
  <si>
    <t>SCORE_5_5</t>
  </si>
  <si>
    <t>SCORE_5_6</t>
  </si>
  <si>
    <t>SCORE_5_7</t>
  </si>
  <si>
    <t>SCORE_5_8</t>
  </si>
  <si>
    <t>SCORE_5_9</t>
  </si>
  <si>
    <t>LINES_1_0</t>
  </si>
  <si>
    <t>LINES_1_1</t>
  </si>
  <si>
    <t>LINES_1_2</t>
  </si>
  <si>
    <t>LINES_1_3</t>
  </si>
  <si>
    <t>LINES_1_4</t>
  </si>
  <si>
    <t>LINES_1_5</t>
  </si>
  <si>
    <t>LINES_1_6</t>
  </si>
  <si>
    <t>LINES_1_7</t>
  </si>
  <si>
    <t>LINES_1_8</t>
  </si>
  <si>
    <t>LINES_1_9</t>
  </si>
  <si>
    <t>LINES_2_0</t>
  </si>
  <si>
    <t>LINES_2_1</t>
  </si>
  <si>
    <t>LINES_2_2</t>
  </si>
  <si>
    <t>LINES_2_3</t>
  </si>
  <si>
    <t>LINES_2_4</t>
  </si>
  <si>
    <t>LINES_2_5</t>
  </si>
  <si>
    <t>LINES_2_6</t>
  </si>
  <si>
    <t>LINES_2_7</t>
  </si>
  <si>
    <t>LINES_2_8</t>
  </si>
  <si>
    <t>LINES_2_9</t>
  </si>
  <si>
    <t>LINES_3_0</t>
  </si>
  <si>
    <t>LINES_3_1</t>
  </si>
  <si>
    <t>LINES_3_2</t>
  </si>
  <si>
    <t>LINES_3_3</t>
  </si>
  <si>
    <t>LINES_3_4</t>
  </si>
  <si>
    <t>LINES_3_5</t>
  </si>
  <si>
    <t>LINES_3_6</t>
  </si>
  <si>
    <t>LINES_3_7</t>
  </si>
  <si>
    <t>LINES_3_8</t>
  </si>
  <si>
    <t>LINES_3_9</t>
  </si>
  <si>
    <t>LEVEL_1_1</t>
    <phoneticPr fontId="1"/>
  </si>
  <si>
    <t>LEVEL_1_2</t>
    <phoneticPr fontId="1"/>
  </si>
  <si>
    <t>LEVEL_1_3</t>
    <phoneticPr fontId="1"/>
  </si>
  <si>
    <t>LEVEL_1_4</t>
    <phoneticPr fontId="1"/>
  </si>
  <si>
    <t>LEVEL_1_5</t>
    <phoneticPr fontId="1"/>
  </si>
  <si>
    <t>LEVEL_1_6</t>
    <phoneticPr fontId="1"/>
  </si>
  <si>
    <t>LEVEL_1_7</t>
    <phoneticPr fontId="1"/>
  </si>
  <si>
    <t>LEVEL_1_8</t>
    <phoneticPr fontId="1"/>
  </si>
  <si>
    <t>LEVEL_1_9</t>
    <phoneticPr fontId="1"/>
  </si>
  <si>
    <t>LEVEL_1_0</t>
    <phoneticPr fontId="1"/>
  </si>
  <si>
    <t>LEVEL_2_1</t>
    <phoneticPr fontId="1"/>
  </si>
  <si>
    <t>スコア</t>
    <phoneticPr fontId="1"/>
  </si>
  <si>
    <t>同時に消すライン数</t>
    <rPh sb="0" eb="2">
      <t>ドウジ</t>
    </rPh>
    <rPh sb="3" eb="4">
      <t>ケ</t>
    </rPh>
    <rPh sb="8" eb="9">
      <t>スウ</t>
    </rPh>
    <phoneticPr fontId="1"/>
  </si>
  <si>
    <t>数字</t>
    <rPh sb="0" eb="2">
      <t>スウジ</t>
    </rPh>
    <phoneticPr fontId="1"/>
  </si>
  <si>
    <t>0</t>
    <phoneticPr fontId="1"/>
  </si>
  <si>
    <t>1</t>
    <phoneticPr fontId="1"/>
  </si>
  <si>
    <t>2</t>
    <phoneticPr fontId="1"/>
  </si>
  <si>
    <t>3</t>
    <phoneticPr fontId="1"/>
  </si>
  <si>
    <t>4</t>
    <phoneticPr fontId="1"/>
  </si>
  <si>
    <t>5</t>
    <phoneticPr fontId="1"/>
  </si>
  <si>
    <t>6</t>
    <phoneticPr fontId="1"/>
  </si>
  <si>
    <t>7</t>
    <phoneticPr fontId="1"/>
  </si>
  <si>
    <t>8</t>
    <phoneticPr fontId="1"/>
  </si>
  <si>
    <t>9</t>
    <phoneticPr fontId="1"/>
  </si>
  <si>
    <t>GAME OVER</t>
    <phoneticPr fontId="1"/>
  </si>
  <si>
    <t>GAME</t>
    <phoneticPr fontId="1"/>
  </si>
  <si>
    <t>OVER</t>
    <phoneticPr fontId="1"/>
  </si>
  <si>
    <t>ゲームオーバー判定</t>
    <rPh sb="7" eb="9">
      <t>ハンテイ</t>
    </rPh>
    <phoneticPr fontId="1"/>
  </si>
  <si>
    <t>　数字の位置</t>
    <rPh sb="1" eb="3">
      <t>スウジ</t>
    </rPh>
    <rPh sb="4" eb="6">
      <t>イチ</t>
    </rPh>
    <phoneticPr fontId="1"/>
  </si>
  <si>
    <t>　距離</t>
    <rPh sb="1" eb="3">
      <t>キョリ</t>
    </rPh>
    <phoneticPr fontId="1"/>
  </si>
  <si>
    <t>一気に落とす大きさ</t>
    <rPh sb="0" eb="2">
      <t>イッキ</t>
    </rPh>
    <rPh sb="3" eb="4">
      <t>オ</t>
    </rPh>
    <rPh sb="6" eb="7">
      <t>オオ</t>
    </rPh>
    <phoneticPr fontId="1"/>
  </si>
  <si>
    <t>NEXT表示用</t>
    <rPh sb="4" eb="7">
      <t>ヒョウジヨウ</t>
    </rPh>
    <phoneticPr fontId="1"/>
  </si>
  <si>
    <t>メイン表示用</t>
    <rPh sb="3" eb="6">
      <t>ヒョウジヨウ</t>
    </rPh>
    <phoneticPr fontId="1"/>
  </si>
  <si>
    <t>全体で参照する変数</t>
    <rPh sb="0" eb="2">
      <t>ゼンタイ</t>
    </rPh>
    <rPh sb="3" eb="5">
      <t>サンショウ</t>
    </rPh>
    <rPh sb="7" eb="9">
      <t>ヘンスウ</t>
    </rPh>
    <phoneticPr fontId="1"/>
  </si>
  <si>
    <t>順番</t>
    <rPh sb="0" eb="2">
      <t>ジュンバン</t>
    </rPh>
    <phoneticPr fontId="1"/>
  </si>
  <si>
    <t>ミノ</t>
    <phoneticPr fontId="1"/>
  </si>
  <si>
    <t>次のミノのカウンター</t>
    <rPh sb="0" eb="1">
      <t>ツギ</t>
    </rPh>
    <phoneticPr fontId="1"/>
  </si>
  <si>
    <t>値</t>
    <rPh sb="0" eb="1">
      <t>アタイ</t>
    </rPh>
    <phoneticPr fontId="1"/>
  </si>
  <si>
    <t>回転状況</t>
    <rPh sb="0" eb="2">
      <t>カイテン</t>
    </rPh>
    <rPh sb="2" eb="4">
      <t>ジョウキョウ</t>
    </rPh>
    <phoneticPr fontId="1"/>
  </si>
  <si>
    <t>debug用</t>
    <rPh sb="5" eb="6">
      <t>ヨウ</t>
    </rPh>
    <phoneticPr fontId="1"/>
  </si>
  <si>
    <t>ミノID</t>
    <phoneticPr fontId="1"/>
  </si>
  <si>
    <t>回転→</t>
    <rPh sb="0" eb="2">
      <t>カイテン</t>
    </rPh>
    <phoneticPr fontId="1"/>
  </si>
  <si>
    <t>速度優先のためIndexでダイレクトにアクセスする。</t>
    <rPh sb="0" eb="2">
      <t>ソクド</t>
    </rPh>
    <rPh sb="2" eb="4">
      <t>ユウセン</t>
    </rPh>
    <phoneticPr fontId="1"/>
  </si>
  <si>
    <t>↓</t>
    <phoneticPr fontId="1"/>
  </si>
  <si>
    <t>式を以下のようにすることでミノの形を取得できる</t>
    <rPh sb="0" eb="1">
      <t>シキ</t>
    </rPh>
    <rPh sb="2" eb="4">
      <t>イカ</t>
    </rPh>
    <rPh sb="16" eb="17">
      <t>カタチ</t>
    </rPh>
    <rPh sb="18" eb="20">
      <t>シュトク</t>
    </rPh>
    <phoneticPr fontId="1"/>
  </si>
  <si>
    <t>(ミノのID-1)*64 + (回転状況-1)*16 + (位置X-1)*4 + 位置Y</t>
    <rPh sb="16" eb="18">
      <t>カイテン</t>
    </rPh>
    <rPh sb="18" eb="20">
      <t>ジョウキョウ</t>
    </rPh>
    <rPh sb="30" eb="32">
      <t>イチ</t>
    </rPh>
    <rPh sb="41" eb="43">
      <t>イチ</t>
    </rPh>
    <phoneticPr fontId="1"/>
  </si>
  <si>
    <t>VlookupやMatchで検索した方が可読性は上がるが、</t>
    <rPh sb="14" eb="16">
      <t>ケンサク</t>
    </rPh>
    <rPh sb="18" eb="19">
      <t>ホウ</t>
    </rPh>
    <rPh sb="20" eb="23">
      <t>カドクセイ</t>
    </rPh>
    <rPh sb="24" eb="25">
      <t>ア</t>
    </rPh>
    <phoneticPr fontId="1"/>
  </si>
  <si>
    <t>アクション後の位置　回転の判定1</t>
    <rPh sb="5" eb="6">
      <t>ゴ</t>
    </rPh>
    <rPh sb="7" eb="9">
      <t>イチ</t>
    </rPh>
    <rPh sb="10" eb="12">
      <t>カイテン</t>
    </rPh>
    <rPh sb="13" eb="15">
      <t>ハンテイ</t>
    </rPh>
    <phoneticPr fontId="1"/>
  </si>
  <si>
    <t>アクション後の位置　回転の判定2</t>
    <rPh sb="5" eb="6">
      <t>ゴ</t>
    </rPh>
    <rPh sb="7" eb="9">
      <t>イチ</t>
    </rPh>
    <rPh sb="10" eb="12">
      <t>カイテン</t>
    </rPh>
    <rPh sb="13" eb="15">
      <t>ハンテイ</t>
    </rPh>
    <phoneticPr fontId="1"/>
  </si>
  <si>
    <t>アクション後の位置　回転の判定3</t>
    <rPh sb="5" eb="6">
      <t>ゴ</t>
    </rPh>
    <rPh sb="7" eb="9">
      <t>イチ</t>
    </rPh>
    <rPh sb="10" eb="12">
      <t>カイテン</t>
    </rPh>
    <rPh sb="13" eb="15">
      <t>ハンテイ</t>
    </rPh>
    <phoneticPr fontId="1"/>
  </si>
  <si>
    <t>アクション後の位置　回転の判定4</t>
    <rPh sb="5" eb="6">
      <t>ゴ</t>
    </rPh>
    <rPh sb="7" eb="9">
      <t>イチ</t>
    </rPh>
    <rPh sb="10" eb="12">
      <t>カイテン</t>
    </rPh>
    <rPh sb="13" eb="15">
      <t>ハンテイ</t>
    </rPh>
    <phoneticPr fontId="1"/>
  </si>
  <si>
    <t>アクション後の位置　回転の判定5</t>
    <rPh sb="5" eb="6">
      <t>ゴ</t>
    </rPh>
    <rPh sb="7" eb="9">
      <t>イチ</t>
    </rPh>
    <rPh sb="10" eb="12">
      <t>カイテン</t>
    </rPh>
    <rPh sb="13" eb="15">
      <t>ハンテイ</t>
    </rPh>
    <phoneticPr fontId="1"/>
  </si>
  <si>
    <t>アクション後の位置　横移動、下移動の判定</t>
    <rPh sb="5" eb="6">
      <t>ゴ</t>
    </rPh>
    <rPh sb="7" eb="9">
      <t>イチ</t>
    </rPh>
    <rPh sb="10" eb="11">
      <t>ヨコ</t>
    </rPh>
    <rPh sb="11" eb="13">
      <t>イドウ</t>
    </rPh>
    <rPh sb="14" eb="15">
      <t>シタ</t>
    </rPh>
    <rPh sb="15" eb="17">
      <t>イドウ</t>
    </rPh>
    <rPh sb="18" eb="20">
      <t>ハンテイ</t>
    </rPh>
    <phoneticPr fontId="1"/>
  </si>
  <si>
    <t>Y</t>
    <phoneticPr fontId="1"/>
  </si>
  <si>
    <t>R</t>
    <phoneticPr fontId="1"/>
  </si>
  <si>
    <t>入力値（再掲）</t>
    <rPh sb="0" eb="3">
      <t>ニュウリョクチ</t>
    </rPh>
    <rPh sb="4" eb="6">
      <t>サイケイ</t>
    </rPh>
    <phoneticPr fontId="1"/>
  </si>
  <si>
    <t>SRS debug用オブジェクト</t>
    <rPh sb="9" eb="10">
      <t>ヨウ</t>
    </rPh>
    <phoneticPr fontId="1"/>
  </si>
  <si>
    <t>ミノの種類</t>
    <rPh sb="3" eb="5">
      <t>シュルイ</t>
    </rPh>
    <phoneticPr fontId="1"/>
  </si>
  <si>
    <t>ミノの回転状況</t>
    <rPh sb="3" eb="5">
      <t>カイテン</t>
    </rPh>
    <rPh sb="5" eb="7">
      <t>ジョウキョウ</t>
    </rPh>
    <phoneticPr fontId="1"/>
  </si>
  <si>
    <t>ミノの回転方向</t>
    <rPh sb="3" eb="5">
      <t>カイテン</t>
    </rPh>
    <rPh sb="5" eb="7">
      <t>ホウコウ</t>
    </rPh>
    <phoneticPr fontId="1"/>
  </si>
  <si>
    <t>debug_ミノの回転状況</t>
    <rPh sb="9" eb="11">
      <t>カイテン</t>
    </rPh>
    <rPh sb="11" eb="13">
      <t>ジョウキョウ</t>
    </rPh>
    <phoneticPr fontId="1"/>
  </si>
  <si>
    <t>I</t>
    <phoneticPr fontId="1"/>
  </si>
  <si>
    <t>操作中のミノの現在位置</t>
    <rPh sb="0" eb="3">
      <t>ソウサチュウ</t>
    </rPh>
    <rPh sb="7" eb="9">
      <t>ゲンザイ</t>
    </rPh>
    <rPh sb="9" eb="11">
      <t>イチ</t>
    </rPh>
    <phoneticPr fontId="1"/>
  </si>
  <si>
    <t>←VLOOKUPのあいまい検索を使うことで高速化しているが、</t>
    <rPh sb="13" eb="15">
      <t>ケンサク</t>
    </rPh>
    <rPh sb="16" eb="17">
      <t>ツカ</t>
    </rPh>
    <rPh sb="21" eb="24">
      <t>コウソクカ</t>
    </rPh>
    <phoneticPr fontId="1"/>
  </si>
  <si>
    <t>　階段上になっているのは循環参照の計算順序への対策。</t>
    <rPh sb="1" eb="3">
      <t>カイダン</t>
    </rPh>
    <rPh sb="3" eb="4">
      <t>ジョウ</t>
    </rPh>
    <rPh sb="12" eb="14">
      <t>ジュンカン</t>
    </rPh>
    <rPh sb="14" eb="16">
      <t>サンショウ</t>
    </rPh>
    <rPh sb="17" eb="19">
      <t>ケイサン</t>
    </rPh>
    <rPh sb="19" eb="21">
      <t>ジュンジョ</t>
    </rPh>
    <rPh sb="23" eb="25">
      <t>タイサク</t>
    </rPh>
    <phoneticPr fontId="1"/>
  </si>
  <si>
    <t>積み上げ状況上部</t>
    <rPh sb="0" eb="1">
      <t>ツ</t>
    </rPh>
    <rPh sb="2" eb="3">
      <t>ア</t>
    </rPh>
    <rPh sb="4" eb="6">
      <t>ジョウキョウ</t>
    </rPh>
    <rPh sb="6" eb="8">
      <t>ジョウブ</t>
    </rPh>
    <phoneticPr fontId="1"/>
  </si>
  <si>
    <t>操作中のミノ</t>
    <rPh sb="0" eb="3">
      <t>ソウサチュウ</t>
    </rPh>
    <phoneticPr fontId="1"/>
  </si>
  <si>
    <t>このテーブルは、SRS(Super Rotation System)の仕様をデータにしたもの</t>
    <rPh sb="35" eb="37">
      <t>シヨウ</t>
    </rPh>
    <phoneticPr fontId="1"/>
  </si>
  <si>
    <t>　　レベル</t>
    <phoneticPr fontId="1"/>
  </si>
  <si>
    <t>　　落下猶予時間</t>
    <rPh sb="2" eb="4">
      <t>ラッカ</t>
    </rPh>
    <rPh sb="4" eb="6">
      <t>ユウヨ</t>
    </rPh>
    <rPh sb="6" eb="8">
      <t>ジカン</t>
    </rPh>
    <phoneticPr fontId="1"/>
  </si>
  <si>
    <t>　　落下計測開始時間</t>
    <rPh sb="2" eb="4">
      <t>ラッカ</t>
    </rPh>
    <rPh sb="4" eb="6">
      <t>ケイソク</t>
    </rPh>
    <rPh sb="6" eb="8">
      <t>カイシ</t>
    </rPh>
    <rPh sb="8" eb="10">
      <t>ジカン</t>
    </rPh>
    <phoneticPr fontId="1"/>
  </si>
  <si>
    <t>　　経過時間</t>
    <rPh sb="2" eb="4">
      <t>ケイカ</t>
    </rPh>
    <rPh sb="4" eb="6">
      <t>ジカン</t>
    </rPh>
    <phoneticPr fontId="1"/>
  </si>
  <si>
    <t>落とす判定：落ちる時間は経過したか</t>
    <rPh sb="6" eb="7">
      <t>オ</t>
    </rPh>
    <rPh sb="9" eb="11">
      <t>ジカン</t>
    </rPh>
    <rPh sb="12" eb="14">
      <t>ケイカ</t>
    </rPh>
    <phoneticPr fontId="1"/>
  </si>
  <si>
    <t>落とす判定：落ちられるか</t>
    <rPh sb="6" eb="7">
      <t>オ</t>
    </rPh>
    <phoneticPr fontId="1"/>
  </si>
  <si>
    <t>自然落下処理</t>
    <rPh sb="0" eb="2">
      <t>シゼン</t>
    </rPh>
    <rPh sb="2" eb="4">
      <t>ラッカ</t>
    </rPh>
    <rPh sb="4" eb="6">
      <t>ショリ</t>
    </rPh>
    <phoneticPr fontId="1"/>
  </si>
  <si>
    <t>直前に押したボタン</t>
    <rPh sb="0" eb="2">
      <t>チョクゼン</t>
    </rPh>
    <rPh sb="3" eb="4">
      <t>オ</t>
    </rPh>
    <phoneticPr fontId="1"/>
  </si>
  <si>
    <t>入力監視</t>
    <rPh sb="0" eb="2">
      <t>ニュウリョク</t>
    </rPh>
    <rPh sb="2" eb="4">
      <t>カンシ</t>
    </rPh>
    <phoneticPr fontId="1"/>
  </si>
  <si>
    <t>最底値</t>
    <rPh sb="0" eb="1">
      <t>サイ</t>
    </rPh>
    <rPh sb="1" eb="3">
      <t>ソコネ</t>
    </rPh>
    <rPh sb="2" eb="3">
      <t>チ</t>
    </rPh>
    <phoneticPr fontId="1"/>
  </si>
  <si>
    <t>最底値の一時記録</t>
    <rPh sb="0" eb="1">
      <t>サイ</t>
    </rPh>
    <rPh sb="1" eb="2">
      <t>ソコ</t>
    </rPh>
    <rPh sb="2" eb="3">
      <t>チ</t>
    </rPh>
    <rPh sb="4" eb="6">
      <t>イチジ</t>
    </rPh>
    <rPh sb="6" eb="8">
      <t>キロク</t>
    </rPh>
    <phoneticPr fontId="1"/>
  </si>
  <si>
    <t>　まどろっこしい手順になっている。Excel2013以前のための対応。</t>
    <rPh sb="8" eb="10">
      <t>テジュン</t>
    </rPh>
    <rPh sb="26" eb="28">
      <t>イゼン</t>
    </rPh>
    <rPh sb="32" eb="34">
      <t>タイオウ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</si>
</sst>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h:mm:ss.000"/>
    <numFmt numFmtId="177" formatCode="0_ "/>
  </numFmts>
  <fonts count="1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9"/>
      <color rgb="FF000000"/>
      <name val="Meiryo UI"/>
      <family val="3"/>
      <charset val="128"/>
    </font>
    <font>
      <b/>
      <sz val="11"/>
      <color theme="1"/>
      <name val="游ゴシック"/>
      <family val="3"/>
      <charset val="128"/>
      <scheme val="minor"/>
    </font>
    <font>
      <sz val="9"/>
      <color indexed="81"/>
      <name val="MS P ゴシック"/>
      <family val="3"/>
      <charset val="128"/>
    </font>
    <font>
      <sz val="6"/>
      <color theme="1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b/>
      <sz val="24"/>
      <color theme="1"/>
      <name val="游ゴシック"/>
      <family val="3"/>
      <charset val="128"/>
      <scheme val="minor"/>
    </font>
    <font>
      <b/>
      <sz val="9"/>
      <color indexed="81"/>
      <name val="MS P ゴシック"/>
      <family val="3"/>
      <charset val="128"/>
    </font>
    <font>
      <b/>
      <sz val="11"/>
      <color theme="0"/>
      <name val="游ゴシック"/>
      <family val="2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theme="4"/>
      </patternFill>
    </fill>
  </fills>
  <borders count="2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FF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FF0000"/>
      </top>
      <bottom style="thin">
        <color indexed="64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75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0" fontId="4" fillId="0" borderId="0" xfId="0" applyFont="1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4" fillId="4" borderId="0" xfId="0" applyFont="1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vertical="center" shrinkToFit="1"/>
    </xf>
    <xf numFmtId="0" fontId="0" fillId="0" borderId="6" xfId="0" applyBorder="1" applyAlignment="1">
      <alignment vertical="center" shrinkToFit="1"/>
    </xf>
    <xf numFmtId="0" fontId="0" fillId="0" borderId="7" xfId="0" applyBorder="1" applyAlignment="1">
      <alignment vertical="center" shrinkToFit="1"/>
    </xf>
    <xf numFmtId="0" fontId="0" fillId="0" borderId="8" xfId="0" applyBorder="1" applyAlignment="1">
      <alignment vertical="center" shrinkToFit="1"/>
    </xf>
    <xf numFmtId="0" fontId="0" fillId="0" borderId="9" xfId="0" applyBorder="1" applyAlignment="1">
      <alignment vertical="center" shrinkToFit="1"/>
    </xf>
    <xf numFmtId="0" fontId="0" fillId="0" borderId="0" xfId="0" applyBorder="1" applyAlignment="1">
      <alignment vertical="center" shrinkToFit="1"/>
    </xf>
    <xf numFmtId="0" fontId="0" fillId="0" borderId="10" xfId="0" applyBorder="1" applyAlignment="1">
      <alignment vertical="center" shrinkToFit="1"/>
    </xf>
    <xf numFmtId="0" fontId="0" fillId="0" borderId="11" xfId="0" applyBorder="1" applyAlignment="1">
      <alignment vertical="center" shrinkToFit="1"/>
    </xf>
    <xf numFmtId="0" fontId="0" fillId="0" borderId="12" xfId="0" applyBorder="1" applyAlignment="1">
      <alignment vertical="center" shrinkToFit="1"/>
    </xf>
    <xf numFmtId="0" fontId="0" fillId="0" borderId="13" xfId="0" applyBorder="1" applyAlignment="1">
      <alignment vertical="center" shrinkToFit="1"/>
    </xf>
    <xf numFmtId="0" fontId="0" fillId="0" borderId="0" xfId="0" applyAlignment="1">
      <alignment horizontal="center" vertical="center" shrinkToFit="1"/>
    </xf>
    <xf numFmtId="0" fontId="0" fillId="0" borderId="6" xfId="0" applyBorder="1" applyAlignment="1">
      <alignment horizontal="center" vertical="center" shrinkToFit="1"/>
    </xf>
    <xf numFmtId="0" fontId="0" fillId="0" borderId="7" xfId="0" applyBorder="1" applyAlignment="1">
      <alignment horizontal="center" vertical="center" shrinkToFit="1"/>
    </xf>
    <xf numFmtId="0" fontId="0" fillId="0" borderId="8" xfId="0" applyBorder="1" applyAlignment="1">
      <alignment horizontal="center" vertical="center" shrinkToFit="1"/>
    </xf>
    <xf numFmtId="0" fontId="0" fillId="0" borderId="9" xfId="0" applyBorder="1" applyAlignment="1">
      <alignment horizontal="center" vertical="center" shrinkToFit="1"/>
    </xf>
    <xf numFmtId="0" fontId="0" fillId="0" borderId="0" xfId="0" applyBorder="1" applyAlignment="1">
      <alignment horizontal="center" vertical="center" shrinkToFit="1"/>
    </xf>
    <xf numFmtId="0" fontId="0" fillId="0" borderId="10" xfId="0" applyBorder="1" applyAlignment="1">
      <alignment horizontal="center" vertical="center" shrinkToFit="1"/>
    </xf>
    <xf numFmtId="0" fontId="0" fillId="0" borderId="11" xfId="0" applyBorder="1" applyAlignment="1">
      <alignment horizontal="center" vertical="center" shrinkToFit="1"/>
    </xf>
    <xf numFmtId="0" fontId="0" fillId="0" borderId="12" xfId="0" applyBorder="1" applyAlignment="1">
      <alignment horizontal="center" vertical="center" shrinkToFit="1"/>
    </xf>
    <xf numFmtId="0" fontId="0" fillId="0" borderId="13" xfId="0" applyBorder="1" applyAlignment="1">
      <alignment horizontal="center" vertical="center" shrinkToFit="1"/>
    </xf>
    <xf numFmtId="0" fontId="0" fillId="0" borderId="0" xfId="0" applyAlignment="1">
      <alignment horizontal="right" vertical="center" shrinkToFit="1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" xfId="0" applyBorder="1">
      <alignment vertical="center"/>
    </xf>
    <xf numFmtId="0" fontId="0" fillId="0" borderId="18" xfId="0" applyBorder="1">
      <alignment vertical="center"/>
    </xf>
    <xf numFmtId="0" fontId="0" fillId="0" borderId="20" xfId="0" applyBorder="1">
      <alignment vertical="center"/>
    </xf>
    <xf numFmtId="0" fontId="0" fillId="0" borderId="14" xfId="0" applyBorder="1" applyAlignment="1">
      <alignment vertical="center" shrinkToFit="1"/>
    </xf>
    <xf numFmtId="0" fontId="0" fillId="0" borderId="15" xfId="0" applyBorder="1" applyAlignment="1">
      <alignment vertical="center" shrinkToFit="1"/>
    </xf>
    <xf numFmtId="0" fontId="0" fillId="0" borderId="16" xfId="0" applyBorder="1" applyAlignment="1">
      <alignment vertical="center" shrinkToFit="1"/>
    </xf>
    <xf numFmtId="0" fontId="0" fillId="0" borderId="17" xfId="0" applyBorder="1" applyAlignment="1">
      <alignment vertical="center" shrinkToFit="1"/>
    </xf>
    <xf numFmtId="0" fontId="0" fillId="0" borderId="1" xfId="0" applyBorder="1" applyAlignment="1">
      <alignment vertical="center" shrinkToFit="1"/>
    </xf>
    <xf numFmtId="0" fontId="0" fillId="0" borderId="18" xfId="0" applyBorder="1" applyAlignment="1">
      <alignment vertical="center" shrinkToFit="1"/>
    </xf>
    <xf numFmtId="0" fontId="0" fillId="0" borderId="19" xfId="0" applyBorder="1" applyAlignment="1">
      <alignment vertical="center" shrinkToFit="1"/>
    </xf>
    <xf numFmtId="0" fontId="0" fillId="0" borderId="20" xfId="0" applyBorder="1" applyAlignment="1">
      <alignment vertical="center" shrinkToFit="1"/>
    </xf>
    <xf numFmtId="0" fontId="0" fillId="0" borderId="19" xfId="0" applyFill="1" applyBorder="1" applyAlignment="1">
      <alignment vertical="center" shrinkToFit="1"/>
    </xf>
    <xf numFmtId="0" fontId="0" fillId="6" borderId="0" xfId="0" applyFill="1">
      <alignment vertical="center"/>
    </xf>
    <xf numFmtId="0" fontId="0" fillId="6" borderId="0" xfId="0" applyFill="1" applyAlignment="1">
      <alignment horizontal="center" vertical="center" shrinkToFit="1"/>
    </xf>
    <xf numFmtId="0" fontId="0" fillId="6" borderId="0" xfId="0" applyFill="1" applyBorder="1" applyAlignment="1">
      <alignment horizontal="center" vertical="center" shrinkToFit="1"/>
    </xf>
    <xf numFmtId="176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0" fontId="0" fillId="0" borderId="0" xfId="0" applyFill="1" applyBorder="1" applyAlignment="1">
      <alignment horizontal="center" vertical="center" shrinkToFit="1"/>
    </xf>
    <xf numFmtId="0" fontId="4" fillId="0" borderId="0" xfId="0" applyFont="1" applyAlignment="1">
      <alignment vertical="center" shrinkToFit="1"/>
    </xf>
    <xf numFmtId="0" fontId="0" fillId="0" borderId="5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6" fillId="0" borderId="0" xfId="0" applyFont="1">
      <alignment vertical="center"/>
    </xf>
    <xf numFmtId="0" fontId="0" fillId="2" borderId="0" xfId="0" applyFill="1" applyAlignment="1">
      <alignment horizontal="center" vertical="center" shrinkToFit="1"/>
    </xf>
    <xf numFmtId="0" fontId="0" fillId="0" borderId="0" xfId="0" applyFill="1">
      <alignment vertical="center"/>
    </xf>
    <xf numFmtId="0" fontId="0" fillId="2" borderId="0" xfId="0" applyFill="1" applyAlignment="1">
      <alignment horizontal="right" vertical="center" shrinkToFit="1"/>
    </xf>
    <xf numFmtId="0" fontId="7" fillId="0" borderId="0" xfId="2" applyAlignment="1">
      <alignment horizontal="center" vertical="center"/>
    </xf>
    <xf numFmtId="0" fontId="8" fillId="0" borderId="0" xfId="0" applyFont="1">
      <alignment vertical="center"/>
    </xf>
    <xf numFmtId="177" fontId="0" fillId="0" borderId="0" xfId="0" applyNumberFormat="1">
      <alignment vertical="center"/>
    </xf>
    <xf numFmtId="0" fontId="0" fillId="7" borderId="0" xfId="0" applyFill="1">
      <alignment vertical="center"/>
    </xf>
    <xf numFmtId="177" fontId="0" fillId="5" borderId="0" xfId="0" applyNumberFormat="1" applyFill="1" applyAlignment="1">
      <alignment vertical="center" shrinkToFit="1"/>
    </xf>
    <xf numFmtId="0" fontId="0" fillId="0" borderId="0" xfId="0" applyAlignment="1">
      <alignment horizontal="left" vertical="center" indent="1"/>
    </xf>
    <xf numFmtId="0" fontId="10" fillId="8" borderId="21" xfId="0" applyFont="1" applyFill="1" applyBorder="1" applyAlignment="1">
      <alignment vertical="center" shrinkToFit="1"/>
    </xf>
    <xf numFmtId="0" fontId="0" fillId="7" borderId="0" xfId="0" applyFill="1" applyAlignment="1">
      <alignment horizontal="center" vertical="center"/>
    </xf>
  </cellXfs>
  <cellStyles count="3">
    <cellStyle name="ハイパーリンク" xfId="2" builtinId="8"/>
    <cellStyle name="標準" xfId="0" builtinId="0"/>
    <cellStyle name="標準 2" xfId="1" xr:uid="{FA7E1836-B5F8-45ED-838A-04AEE0C79095}"/>
  </cellStyles>
  <dxfs count="11">
    <dxf>
      <numFmt numFmtId="0" formatCode="General"/>
    </dxf>
    <dxf>
      <numFmt numFmtId="0" formatCode="General"/>
    </dxf>
    <dxf>
      <numFmt numFmtId="177" formatCode="0_ 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8AB51D"/>
      <color rgb="FF51820C"/>
      <color rgb="FF21451C"/>
      <color rgb="FF151508"/>
      <color rgb="FFF84549"/>
      <color rgb="FFFBBAB4"/>
      <color rgb="FFFF8692"/>
      <color rgb="FFC48F8D"/>
      <color rgb="FF911C2C"/>
      <color rgb="FFD6171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Relationship Id="rId9" Type="http://schemas.openxmlformats.org/officeDocument/2006/relationships/image" Target="../media/image10.png"/></Relationships>
</file>

<file path=xl/charts/_rels/chart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8.png"/><Relationship Id="rId3" Type="http://schemas.openxmlformats.org/officeDocument/2006/relationships/image" Target="../media/image13.png"/><Relationship Id="rId7" Type="http://schemas.openxmlformats.org/officeDocument/2006/relationships/image" Target="../media/image17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6" Type="http://schemas.openxmlformats.org/officeDocument/2006/relationships/image" Target="../media/image16.png"/><Relationship Id="rId5" Type="http://schemas.openxmlformats.org/officeDocument/2006/relationships/image" Target="../media/image15.png"/><Relationship Id="rId4" Type="http://schemas.openxmlformats.org/officeDocument/2006/relationships/image" Target="../media/image14.png"/><Relationship Id="rId9" Type="http://schemas.openxmlformats.org/officeDocument/2006/relationships/image" Target="../media/image19.png"/></Relationships>
</file>

<file path=xl/charts/_rels/chart3.xml.rels><?xml version="1.0" encoding="UTF-8" standalone="yes"?>
<Relationships xmlns="http://schemas.openxmlformats.org/package/2006/relationships"><Relationship Id="rId8" Type="http://schemas.openxmlformats.org/officeDocument/2006/relationships/image" Target="../media/image27.png"/><Relationship Id="rId13" Type="http://schemas.openxmlformats.org/officeDocument/2006/relationships/image" Target="../media/image32.png"/><Relationship Id="rId3" Type="http://schemas.openxmlformats.org/officeDocument/2006/relationships/image" Target="../media/image22.png"/><Relationship Id="rId7" Type="http://schemas.openxmlformats.org/officeDocument/2006/relationships/image" Target="../media/image26.png"/><Relationship Id="rId12" Type="http://schemas.openxmlformats.org/officeDocument/2006/relationships/image" Target="../media/image31.png"/><Relationship Id="rId2" Type="http://schemas.openxmlformats.org/officeDocument/2006/relationships/image" Target="../media/image21.png"/><Relationship Id="rId1" Type="http://schemas.openxmlformats.org/officeDocument/2006/relationships/image" Target="../media/image20.png"/><Relationship Id="rId6" Type="http://schemas.openxmlformats.org/officeDocument/2006/relationships/image" Target="../media/image25.png"/><Relationship Id="rId11" Type="http://schemas.openxmlformats.org/officeDocument/2006/relationships/image" Target="../media/image30.png"/><Relationship Id="rId5" Type="http://schemas.openxmlformats.org/officeDocument/2006/relationships/image" Target="../media/image24.png"/><Relationship Id="rId10" Type="http://schemas.openxmlformats.org/officeDocument/2006/relationships/image" Target="../media/image29.png"/><Relationship Id="rId4" Type="http://schemas.openxmlformats.org/officeDocument/2006/relationships/image" Target="../media/image23.png"/><Relationship Id="rId9" Type="http://schemas.openxmlformats.org/officeDocument/2006/relationships/image" Target="../media/image28.png"/><Relationship Id="rId14" Type="http://schemas.openxmlformats.org/officeDocument/2006/relationships/image" Target="../media/image33.png"/></Relationships>
</file>

<file path=xl/charts/_rels/chart4.xml.rels><?xml version="1.0" encoding="UTF-8" standalone="yes"?>
<Relationships xmlns="http://schemas.openxmlformats.org/package/2006/relationships"><Relationship Id="rId2" Type="http://schemas.openxmlformats.org/officeDocument/2006/relationships/image" Target="../media/image35.png"/><Relationship Id="rId1" Type="http://schemas.openxmlformats.org/officeDocument/2006/relationships/image" Target="../media/image34.png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dPt>
            <c:idx val="0"/>
            <c:marker>
              <c:symbol val="picture"/>
              <c:spPr>
                <a:blipFill>
                  <a:blip xmlns:r="http://schemas.openxmlformats.org/officeDocument/2006/relationships" r:embed="rId1"/>
                  <a:stretch>
                    <a:fillRect/>
                  </a:stretch>
                </a:blip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62C2-44CB-B5C8-7F25B6A3F9A6}"/>
              </c:ext>
            </c:extLst>
          </c:dPt>
          <c:dPt>
            <c:idx val="1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62C2-44CB-B5C8-7F25B6A3F9A6}"/>
              </c:ext>
            </c:extLst>
          </c:dPt>
          <c:dPt>
            <c:idx val="2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62C2-44CB-B5C8-7F25B6A3F9A6}"/>
              </c:ext>
            </c:extLst>
          </c:dPt>
          <c:dPt>
            <c:idx val="3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62C2-44CB-B5C8-7F25B6A3F9A6}"/>
              </c:ext>
            </c:extLst>
          </c:dPt>
          <c:dPt>
            <c:idx val="4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62C2-44CB-B5C8-7F25B6A3F9A6}"/>
              </c:ext>
            </c:extLst>
          </c:dPt>
          <c:dPt>
            <c:idx val="5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62C2-44CB-B5C8-7F25B6A3F9A6}"/>
              </c:ext>
            </c:extLst>
          </c:dPt>
          <c:dPt>
            <c:idx val="6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62C2-44CB-B5C8-7F25B6A3F9A6}"/>
              </c:ext>
            </c:extLst>
          </c:dPt>
          <c:dPt>
            <c:idx val="7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62C2-44CB-B5C8-7F25B6A3F9A6}"/>
              </c:ext>
            </c:extLst>
          </c:dPt>
          <c:dPt>
            <c:idx val="8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62C2-44CB-B5C8-7F25B6A3F9A6}"/>
              </c:ext>
            </c:extLst>
          </c:dPt>
          <c:dPt>
            <c:idx val="9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62C2-44CB-B5C8-7F25B6A3F9A6}"/>
              </c:ext>
            </c:extLst>
          </c:dPt>
          <c:dPt>
            <c:idx val="10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62C2-44CB-B5C8-7F25B6A3F9A6}"/>
              </c:ext>
            </c:extLst>
          </c:dPt>
          <c:dPt>
            <c:idx val="11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62C2-44CB-B5C8-7F25B6A3F9A6}"/>
              </c:ext>
            </c:extLst>
          </c:dPt>
          <c:dPt>
            <c:idx val="12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62C2-44CB-B5C8-7F25B6A3F9A6}"/>
              </c:ext>
            </c:extLst>
          </c:dPt>
          <c:dPt>
            <c:idx val="13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62C2-44CB-B5C8-7F25B6A3F9A6}"/>
              </c:ext>
            </c:extLst>
          </c:dPt>
          <c:dPt>
            <c:idx val="14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62C2-44CB-B5C8-7F25B6A3F9A6}"/>
              </c:ext>
            </c:extLst>
          </c:dPt>
          <c:dPt>
            <c:idx val="15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62C2-44CB-B5C8-7F25B6A3F9A6}"/>
              </c:ext>
            </c:extLst>
          </c:dPt>
          <c:dPt>
            <c:idx val="16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62C2-44CB-B5C8-7F25B6A3F9A6}"/>
              </c:ext>
            </c:extLst>
          </c:dPt>
          <c:dPt>
            <c:idx val="17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62C2-44CB-B5C8-7F25B6A3F9A6}"/>
              </c:ext>
            </c:extLst>
          </c:dPt>
          <c:dPt>
            <c:idx val="18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62C2-44CB-B5C8-7F25B6A3F9A6}"/>
              </c:ext>
            </c:extLst>
          </c:dPt>
          <c:dPt>
            <c:idx val="19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3-62C2-44CB-B5C8-7F25B6A3F9A6}"/>
              </c:ext>
            </c:extLst>
          </c:dPt>
          <c:dPt>
            <c:idx val="20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4-62C2-44CB-B5C8-7F25B6A3F9A6}"/>
              </c:ext>
            </c:extLst>
          </c:dPt>
          <c:dPt>
            <c:idx val="21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5-62C2-44CB-B5C8-7F25B6A3F9A6}"/>
              </c:ext>
            </c:extLst>
          </c:dPt>
          <c:dPt>
            <c:idx val="22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6-62C2-44CB-B5C8-7F25B6A3F9A6}"/>
              </c:ext>
            </c:extLst>
          </c:dPt>
          <c:dPt>
            <c:idx val="23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7-62C2-44CB-B5C8-7F25B6A3F9A6}"/>
              </c:ext>
            </c:extLst>
          </c:dPt>
          <c:dPt>
            <c:idx val="24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8-62C2-44CB-B5C8-7F25B6A3F9A6}"/>
              </c:ext>
            </c:extLst>
          </c:dPt>
          <c:dPt>
            <c:idx val="25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9-62C2-44CB-B5C8-7F25B6A3F9A6}"/>
              </c:ext>
            </c:extLst>
          </c:dPt>
          <c:dPt>
            <c:idx val="26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A-62C2-44CB-B5C8-7F25B6A3F9A6}"/>
              </c:ext>
            </c:extLst>
          </c:dPt>
          <c:dPt>
            <c:idx val="27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B-62C2-44CB-B5C8-7F25B6A3F9A6}"/>
              </c:ext>
            </c:extLst>
          </c:dPt>
          <c:dPt>
            <c:idx val="28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C-62C2-44CB-B5C8-7F25B6A3F9A6}"/>
              </c:ext>
            </c:extLst>
          </c:dPt>
          <c:dPt>
            <c:idx val="29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D-62C2-44CB-B5C8-7F25B6A3F9A6}"/>
              </c:ext>
            </c:extLst>
          </c:dPt>
          <c:dPt>
            <c:idx val="30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E-62C2-44CB-B5C8-7F25B6A3F9A6}"/>
              </c:ext>
            </c:extLst>
          </c:dPt>
          <c:dPt>
            <c:idx val="31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F-62C2-44CB-B5C8-7F25B6A3F9A6}"/>
              </c:ext>
            </c:extLst>
          </c:dPt>
          <c:dPt>
            <c:idx val="32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0-62C2-44CB-B5C8-7F25B6A3F9A6}"/>
              </c:ext>
            </c:extLst>
          </c:dPt>
          <c:dPt>
            <c:idx val="33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1-62C2-44CB-B5C8-7F25B6A3F9A6}"/>
              </c:ext>
            </c:extLst>
          </c:dPt>
          <c:dPt>
            <c:idx val="34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2-62C2-44CB-B5C8-7F25B6A3F9A6}"/>
              </c:ext>
            </c:extLst>
          </c:dPt>
          <c:dPt>
            <c:idx val="35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3-62C2-44CB-B5C8-7F25B6A3F9A6}"/>
              </c:ext>
            </c:extLst>
          </c:dPt>
          <c:dPt>
            <c:idx val="36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4-62C2-44CB-B5C8-7F25B6A3F9A6}"/>
              </c:ext>
            </c:extLst>
          </c:dPt>
          <c:dPt>
            <c:idx val="37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5-62C2-44CB-B5C8-7F25B6A3F9A6}"/>
              </c:ext>
            </c:extLst>
          </c:dPt>
          <c:dPt>
            <c:idx val="38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6-62C2-44CB-B5C8-7F25B6A3F9A6}"/>
              </c:ext>
            </c:extLst>
          </c:dPt>
          <c:dPt>
            <c:idx val="39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7-62C2-44CB-B5C8-7F25B6A3F9A6}"/>
              </c:ext>
            </c:extLst>
          </c:dPt>
          <c:dPt>
            <c:idx val="40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8-62C2-44CB-B5C8-7F25B6A3F9A6}"/>
              </c:ext>
            </c:extLst>
          </c:dPt>
          <c:dPt>
            <c:idx val="41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9-62C2-44CB-B5C8-7F25B6A3F9A6}"/>
              </c:ext>
            </c:extLst>
          </c:dPt>
          <c:dPt>
            <c:idx val="42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A-62C2-44CB-B5C8-7F25B6A3F9A6}"/>
              </c:ext>
            </c:extLst>
          </c:dPt>
          <c:dPt>
            <c:idx val="43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B-62C2-44CB-B5C8-7F25B6A3F9A6}"/>
              </c:ext>
            </c:extLst>
          </c:dPt>
          <c:dPt>
            <c:idx val="44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C-62C2-44CB-B5C8-7F25B6A3F9A6}"/>
              </c:ext>
            </c:extLst>
          </c:dPt>
          <c:dPt>
            <c:idx val="45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D-62C2-44CB-B5C8-7F25B6A3F9A6}"/>
              </c:ext>
            </c:extLst>
          </c:dPt>
          <c:dPt>
            <c:idx val="46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E-62C2-44CB-B5C8-7F25B6A3F9A6}"/>
              </c:ext>
            </c:extLst>
          </c:dPt>
          <c:dPt>
            <c:idx val="47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F-62C2-44CB-B5C8-7F25B6A3F9A6}"/>
              </c:ext>
            </c:extLst>
          </c:dPt>
          <c:dPt>
            <c:idx val="48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0-62C2-44CB-B5C8-7F25B6A3F9A6}"/>
              </c:ext>
            </c:extLst>
          </c:dPt>
          <c:dPt>
            <c:idx val="49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1-62C2-44CB-B5C8-7F25B6A3F9A6}"/>
              </c:ext>
            </c:extLst>
          </c:dPt>
          <c:dPt>
            <c:idx val="50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2-62C2-44CB-B5C8-7F25B6A3F9A6}"/>
              </c:ext>
            </c:extLst>
          </c:dPt>
          <c:dPt>
            <c:idx val="51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3-62C2-44CB-B5C8-7F25B6A3F9A6}"/>
              </c:ext>
            </c:extLst>
          </c:dPt>
          <c:dPt>
            <c:idx val="52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4-62C2-44CB-B5C8-7F25B6A3F9A6}"/>
              </c:ext>
            </c:extLst>
          </c:dPt>
          <c:dPt>
            <c:idx val="53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5-62C2-44CB-B5C8-7F25B6A3F9A6}"/>
              </c:ext>
            </c:extLst>
          </c:dPt>
          <c:dPt>
            <c:idx val="54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6-62C2-44CB-B5C8-7F25B6A3F9A6}"/>
              </c:ext>
            </c:extLst>
          </c:dPt>
          <c:dPt>
            <c:idx val="55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7-62C2-44CB-B5C8-7F25B6A3F9A6}"/>
              </c:ext>
            </c:extLst>
          </c:dPt>
          <c:dPt>
            <c:idx val="56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8-62C2-44CB-B5C8-7F25B6A3F9A6}"/>
              </c:ext>
            </c:extLst>
          </c:dPt>
          <c:dPt>
            <c:idx val="57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9-62C2-44CB-B5C8-7F25B6A3F9A6}"/>
              </c:ext>
            </c:extLst>
          </c:dPt>
          <c:dPt>
            <c:idx val="58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A-62C2-44CB-B5C8-7F25B6A3F9A6}"/>
              </c:ext>
            </c:extLst>
          </c:dPt>
          <c:dPt>
            <c:idx val="59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B-62C2-44CB-B5C8-7F25B6A3F9A6}"/>
              </c:ext>
            </c:extLst>
          </c:dPt>
          <c:dPt>
            <c:idx val="60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C-62C2-44CB-B5C8-7F25B6A3F9A6}"/>
              </c:ext>
            </c:extLst>
          </c:dPt>
          <c:dPt>
            <c:idx val="61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D-62C2-44CB-B5C8-7F25B6A3F9A6}"/>
              </c:ext>
            </c:extLst>
          </c:dPt>
          <c:dPt>
            <c:idx val="62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E-62C2-44CB-B5C8-7F25B6A3F9A6}"/>
              </c:ext>
            </c:extLst>
          </c:dPt>
          <c:dPt>
            <c:idx val="63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F-62C2-44CB-B5C8-7F25B6A3F9A6}"/>
              </c:ext>
            </c:extLst>
          </c:dPt>
          <c:dPt>
            <c:idx val="64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0-62C2-44CB-B5C8-7F25B6A3F9A6}"/>
              </c:ext>
            </c:extLst>
          </c:dPt>
          <c:dPt>
            <c:idx val="65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1-62C2-44CB-B5C8-7F25B6A3F9A6}"/>
              </c:ext>
            </c:extLst>
          </c:dPt>
          <c:dPt>
            <c:idx val="66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2-62C2-44CB-B5C8-7F25B6A3F9A6}"/>
              </c:ext>
            </c:extLst>
          </c:dPt>
          <c:dPt>
            <c:idx val="67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3-62C2-44CB-B5C8-7F25B6A3F9A6}"/>
              </c:ext>
            </c:extLst>
          </c:dPt>
          <c:dPt>
            <c:idx val="68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4-62C2-44CB-B5C8-7F25B6A3F9A6}"/>
              </c:ext>
            </c:extLst>
          </c:dPt>
          <c:dPt>
            <c:idx val="69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5-62C2-44CB-B5C8-7F25B6A3F9A6}"/>
              </c:ext>
            </c:extLst>
          </c:dPt>
          <c:dPt>
            <c:idx val="70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6-62C2-44CB-B5C8-7F25B6A3F9A6}"/>
              </c:ext>
            </c:extLst>
          </c:dPt>
          <c:dPt>
            <c:idx val="71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7-62C2-44CB-B5C8-7F25B6A3F9A6}"/>
              </c:ext>
            </c:extLst>
          </c:dPt>
          <c:dPt>
            <c:idx val="72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8-62C2-44CB-B5C8-7F25B6A3F9A6}"/>
              </c:ext>
            </c:extLst>
          </c:dPt>
          <c:dPt>
            <c:idx val="73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9-62C2-44CB-B5C8-7F25B6A3F9A6}"/>
              </c:ext>
            </c:extLst>
          </c:dPt>
          <c:dPt>
            <c:idx val="74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A-62C2-44CB-B5C8-7F25B6A3F9A6}"/>
              </c:ext>
            </c:extLst>
          </c:dPt>
          <c:dPt>
            <c:idx val="75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B-62C2-44CB-B5C8-7F25B6A3F9A6}"/>
              </c:ext>
            </c:extLst>
          </c:dPt>
          <c:dPt>
            <c:idx val="76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C-62C2-44CB-B5C8-7F25B6A3F9A6}"/>
              </c:ext>
            </c:extLst>
          </c:dPt>
          <c:dPt>
            <c:idx val="77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D-62C2-44CB-B5C8-7F25B6A3F9A6}"/>
              </c:ext>
            </c:extLst>
          </c:dPt>
          <c:dPt>
            <c:idx val="78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E-62C2-44CB-B5C8-7F25B6A3F9A6}"/>
              </c:ext>
            </c:extLst>
          </c:dPt>
          <c:dPt>
            <c:idx val="79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F-62C2-44CB-B5C8-7F25B6A3F9A6}"/>
              </c:ext>
            </c:extLst>
          </c:dPt>
          <c:dPt>
            <c:idx val="80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0-62C2-44CB-B5C8-7F25B6A3F9A6}"/>
              </c:ext>
            </c:extLst>
          </c:dPt>
          <c:dPt>
            <c:idx val="81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1-62C2-44CB-B5C8-7F25B6A3F9A6}"/>
              </c:ext>
            </c:extLst>
          </c:dPt>
          <c:dPt>
            <c:idx val="82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2-62C2-44CB-B5C8-7F25B6A3F9A6}"/>
              </c:ext>
            </c:extLst>
          </c:dPt>
          <c:dPt>
            <c:idx val="83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3-62C2-44CB-B5C8-7F25B6A3F9A6}"/>
              </c:ext>
            </c:extLst>
          </c:dPt>
          <c:dPt>
            <c:idx val="84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4-62C2-44CB-B5C8-7F25B6A3F9A6}"/>
              </c:ext>
            </c:extLst>
          </c:dPt>
          <c:dPt>
            <c:idx val="85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5-62C2-44CB-B5C8-7F25B6A3F9A6}"/>
              </c:ext>
            </c:extLst>
          </c:dPt>
          <c:dPt>
            <c:idx val="86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6-62C2-44CB-B5C8-7F25B6A3F9A6}"/>
              </c:ext>
            </c:extLst>
          </c:dPt>
          <c:dPt>
            <c:idx val="87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7-62C2-44CB-B5C8-7F25B6A3F9A6}"/>
              </c:ext>
            </c:extLst>
          </c:dPt>
          <c:dPt>
            <c:idx val="88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8-62C2-44CB-B5C8-7F25B6A3F9A6}"/>
              </c:ext>
            </c:extLst>
          </c:dPt>
          <c:dPt>
            <c:idx val="89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9-62C2-44CB-B5C8-7F25B6A3F9A6}"/>
              </c:ext>
            </c:extLst>
          </c:dPt>
          <c:dPt>
            <c:idx val="90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A-62C2-44CB-B5C8-7F25B6A3F9A6}"/>
              </c:ext>
            </c:extLst>
          </c:dPt>
          <c:dPt>
            <c:idx val="91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B-62C2-44CB-B5C8-7F25B6A3F9A6}"/>
              </c:ext>
            </c:extLst>
          </c:dPt>
          <c:dPt>
            <c:idx val="92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C-62C2-44CB-B5C8-7F25B6A3F9A6}"/>
              </c:ext>
            </c:extLst>
          </c:dPt>
          <c:dPt>
            <c:idx val="93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D-62C2-44CB-B5C8-7F25B6A3F9A6}"/>
              </c:ext>
            </c:extLst>
          </c:dPt>
          <c:dPt>
            <c:idx val="94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E-62C2-44CB-B5C8-7F25B6A3F9A6}"/>
              </c:ext>
            </c:extLst>
          </c:dPt>
          <c:dPt>
            <c:idx val="95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F-62C2-44CB-B5C8-7F25B6A3F9A6}"/>
              </c:ext>
            </c:extLst>
          </c:dPt>
          <c:dPt>
            <c:idx val="96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0-62C2-44CB-B5C8-7F25B6A3F9A6}"/>
              </c:ext>
            </c:extLst>
          </c:dPt>
          <c:dPt>
            <c:idx val="97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1-62C2-44CB-B5C8-7F25B6A3F9A6}"/>
              </c:ext>
            </c:extLst>
          </c:dPt>
          <c:dPt>
            <c:idx val="98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2-62C2-44CB-B5C8-7F25B6A3F9A6}"/>
              </c:ext>
            </c:extLst>
          </c:dPt>
          <c:dPt>
            <c:idx val="99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3-62C2-44CB-B5C8-7F25B6A3F9A6}"/>
              </c:ext>
            </c:extLst>
          </c:dPt>
          <c:dPt>
            <c:idx val="100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4-62C2-44CB-B5C8-7F25B6A3F9A6}"/>
              </c:ext>
            </c:extLst>
          </c:dPt>
          <c:dPt>
            <c:idx val="101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5-62C2-44CB-B5C8-7F25B6A3F9A6}"/>
              </c:ext>
            </c:extLst>
          </c:dPt>
          <c:dPt>
            <c:idx val="102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6-62C2-44CB-B5C8-7F25B6A3F9A6}"/>
              </c:ext>
            </c:extLst>
          </c:dPt>
          <c:dPt>
            <c:idx val="103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7-62C2-44CB-B5C8-7F25B6A3F9A6}"/>
              </c:ext>
            </c:extLst>
          </c:dPt>
          <c:dPt>
            <c:idx val="104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8-62C2-44CB-B5C8-7F25B6A3F9A6}"/>
              </c:ext>
            </c:extLst>
          </c:dPt>
          <c:dPt>
            <c:idx val="105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9-62C2-44CB-B5C8-7F25B6A3F9A6}"/>
              </c:ext>
            </c:extLst>
          </c:dPt>
          <c:dPt>
            <c:idx val="106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A-62C2-44CB-B5C8-7F25B6A3F9A6}"/>
              </c:ext>
            </c:extLst>
          </c:dPt>
          <c:dPt>
            <c:idx val="107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B-62C2-44CB-B5C8-7F25B6A3F9A6}"/>
              </c:ext>
            </c:extLst>
          </c:dPt>
          <c:dPt>
            <c:idx val="108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C-62C2-44CB-B5C8-7F25B6A3F9A6}"/>
              </c:ext>
            </c:extLst>
          </c:dPt>
          <c:dPt>
            <c:idx val="109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D-62C2-44CB-B5C8-7F25B6A3F9A6}"/>
              </c:ext>
            </c:extLst>
          </c:dPt>
          <c:dPt>
            <c:idx val="110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E-62C2-44CB-B5C8-7F25B6A3F9A6}"/>
              </c:ext>
            </c:extLst>
          </c:dPt>
          <c:dPt>
            <c:idx val="111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F-62C2-44CB-B5C8-7F25B6A3F9A6}"/>
              </c:ext>
            </c:extLst>
          </c:dPt>
          <c:dPt>
            <c:idx val="112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0-62C2-44CB-B5C8-7F25B6A3F9A6}"/>
              </c:ext>
            </c:extLst>
          </c:dPt>
          <c:dPt>
            <c:idx val="113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1-62C2-44CB-B5C8-7F25B6A3F9A6}"/>
              </c:ext>
            </c:extLst>
          </c:dPt>
          <c:dPt>
            <c:idx val="114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2-62C2-44CB-B5C8-7F25B6A3F9A6}"/>
              </c:ext>
            </c:extLst>
          </c:dPt>
          <c:dPt>
            <c:idx val="115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3-62C2-44CB-B5C8-7F25B6A3F9A6}"/>
              </c:ext>
            </c:extLst>
          </c:dPt>
          <c:dPt>
            <c:idx val="116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4-62C2-44CB-B5C8-7F25B6A3F9A6}"/>
              </c:ext>
            </c:extLst>
          </c:dPt>
          <c:dPt>
            <c:idx val="117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5-62C2-44CB-B5C8-7F25B6A3F9A6}"/>
              </c:ext>
            </c:extLst>
          </c:dPt>
          <c:dPt>
            <c:idx val="118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6-62C2-44CB-B5C8-7F25B6A3F9A6}"/>
              </c:ext>
            </c:extLst>
          </c:dPt>
          <c:dPt>
            <c:idx val="119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7-62C2-44CB-B5C8-7F25B6A3F9A6}"/>
              </c:ext>
            </c:extLst>
          </c:dPt>
          <c:dPt>
            <c:idx val="120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8-62C2-44CB-B5C8-7F25B6A3F9A6}"/>
              </c:ext>
            </c:extLst>
          </c:dPt>
          <c:dPt>
            <c:idx val="121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9-62C2-44CB-B5C8-7F25B6A3F9A6}"/>
              </c:ext>
            </c:extLst>
          </c:dPt>
          <c:dPt>
            <c:idx val="122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A-62C2-44CB-B5C8-7F25B6A3F9A6}"/>
              </c:ext>
            </c:extLst>
          </c:dPt>
          <c:dPt>
            <c:idx val="123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B-62C2-44CB-B5C8-7F25B6A3F9A6}"/>
              </c:ext>
            </c:extLst>
          </c:dPt>
          <c:dPt>
            <c:idx val="124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C-62C2-44CB-B5C8-7F25B6A3F9A6}"/>
              </c:ext>
            </c:extLst>
          </c:dPt>
          <c:dPt>
            <c:idx val="125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D-62C2-44CB-B5C8-7F25B6A3F9A6}"/>
              </c:ext>
            </c:extLst>
          </c:dPt>
          <c:dPt>
            <c:idx val="126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E-62C2-44CB-B5C8-7F25B6A3F9A6}"/>
              </c:ext>
            </c:extLst>
          </c:dPt>
          <c:dPt>
            <c:idx val="127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F-62C2-44CB-B5C8-7F25B6A3F9A6}"/>
              </c:ext>
            </c:extLst>
          </c:dPt>
          <c:dPt>
            <c:idx val="128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0-62C2-44CB-B5C8-7F25B6A3F9A6}"/>
              </c:ext>
            </c:extLst>
          </c:dPt>
          <c:dPt>
            <c:idx val="129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1-62C2-44CB-B5C8-7F25B6A3F9A6}"/>
              </c:ext>
            </c:extLst>
          </c:dPt>
          <c:dPt>
            <c:idx val="130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2-62C2-44CB-B5C8-7F25B6A3F9A6}"/>
              </c:ext>
            </c:extLst>
          </c:dPt>
          <c:dPt>
            <c:idx val="131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3-62C2-44CB-B5C8-7F25B6A3F9A6}"/>
              </c:ext>
            </c:extLst>
          </c:dPt>
          <c:dPt>
            <c:idx val="132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4-62C2-44CB-B5C8-7F25B6A3F9A6}"/>
              </c:ext>
            </c:extLst>
          </c:dPt>
          <c:dPt>
            <c:idx val="133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5-62C2-44CB-B5C8-7F25B6A3F9A6}"/>
              </c:ext>
            </c:extLst>
          </c:dPt>
          <c:dPt>
            <c:idx val="134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6-62C2-44CB-B5C8-7F25B6A3F9A6}"/>
              </c:ext>
            </c:extLst>
          </c:dPt>
          <c:dPt>
            <c:idx val="135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7-62C2-44CB-B5C8-7F25B6A3F9A6}"/>
              </c:ext>
            </c:extLst>
          </c:dPt>
          <c:dPt>
            <c:idx val="136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8-62C2-44CB-B5C8-7F25B6A3F9A6}"/>
              </c:ext>
            </c:extLst>
          </c:dPt>
          <c:dPt>
            <c:idx val="137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9-62C2-44CB-B5C8-7F25B6A3F9A6}"/>
              </c:ext>
            </c:extLst>
          </c:dPt>
          <c:dPt>
            <c:idx val="138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A-62C2-44CB-B5C8-7F25B6A3F9A6}"/>
              </c:ext>
            </c:extLst>
          </c:dPt>
          <c:dPt>
            <c:idx val="139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B-62C2-44CB-B5C8-7F25B6A3F9A6}"/>
              </c:ext>
            </c:extLst>
          </c:dPt>
          <c:dPt>
            <c:idx val="140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C-62C2-44CB-B5C8-7F25B6A3F9A6}"/>
              </c:ext>
            </c:extLst>
          </c:dPt>
          <c:dPt>
            <c:idx val="141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D-62C2-44CB-B5C8-7F25B6A3F9A6}"/>
              </c:ext>
            </c:extLst>
          </c:dPt>
          <c:dPt>
            <c:idx val="142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E-62C2-44CB-B5C8-7F25B6A3F9A6}"/>
              </c:ext>
            </c:extLst>
          </c:dPt>
          <c:dPt>
            <c:idx val="143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F-62C2-44CB-B5C8-7F25B6A3F9A6}"/>
              </c:ext>
            </c:extLst>
          </c:dPt>
          <c:dPt>
            <c:idx val="144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0-62C2-44CB-B5C8-7F25B6A3F9A6}"/>
              </c:ext>
            </c:extLst>
          </c:dPt>
          <c:dPt>
            <c:idx val="145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1-62C2-44CB-B5C8-7F25B6A3F9A6}"/>
              </c:ext>
            </c:extLst>
          </c:dPt>
          <c:dPt>
            <c:idx val="146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2-62C2-44CB-B5C8-7F25B6A3F9A6}"/>
              </c:ext>
            </c:extLst>
          </c:dPt>
          <c:dPt>
            <c:idx val="147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3-62C2-44CB-B5C8-7F25B6A3F9A6}"/>
              </c:ext>
            </c:extLst>
          </c:dPt>
          <c:dPt>
            <c:idx val="148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4-62C2-44CB-B5C8-7F25B6A3F9A6}"/>
              </c:ext>
            </c:extLst>
          </c:dPt>
          <c:dPt>
            <c:idx val="149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5-62C2-44CB-B5C8-7F25B6A3F9A6}"/>
              </c:ext>
            </c:extLst>
          </c:dPt>
          <c:dPt>
            <c:idx val="150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6-62C2-44CB-B5C8-7F25B6A3F9A6}"/>
              </c:ext>
            </c:extLst>
          </c:dPt>
          <c:dPt>
            <c:idx val="151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7-62C2-44CB-B5C8-7F25B6A3F9A6}"/>
              </c:ext>
            </c:extLst>
          </c:dPt>
          <c:dPt>
            <c:idx val="152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8-62C2-44CB-B5C8-7F25B6A3F9A6}"/>
              </c:ext>
            </c:extLst>
          </c:dPt>
          <c:dPt>
            <c:idx val="153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9-62C2-44CB-B5C8-7F25B6A3F9A6}"/>
              </c:ext>
            </c:extLst>
          </c:dPt>
          <c:dPt>
            <c:idx val="154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A-62C2-44CB-B5C8-7F25B6A3F9A6}"/>
              </c:ext>
            </c:extLst>
          </c:dPt>
          <c:dPt>
            <c:idx val="155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B-62C2-44CB-B5C8-7F25B6A3F9A6}"/>
              </c:ext>
            </c:extLst>
          </c:dPt>
          <c:dPt>
            <c:idx val="156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C-62C2-44CB-B5C8-7F25B6A3F9A6}"/>
              </c:ext>
            </c:extLst>
          </c:dPt>
          <c:dPt>
            <c:idx val="157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D-62C2-44CB-B5C8-7F25B6A3F9A6}"/>
              </c:ext>
            </c:extLst>
          </c:dPt>
          <c:dPt>
            <c:idx val="158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E-62C2-44CB-B5C8-7F25B6A3F9A6}"/>
              </c:ext>
            </c:extLst>
          </c:dPt>
          <c:dPt>
            <c:idx val="159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F-62C2-44CB-B5C8-7F25B6A3F9A6}"/>
              </c:ext>
            </c:extLst>
          </c:dPt>
          <c:dPt>
            <c:idx val="160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0-62C2-44CB-B5C8-7F25B6A3F9A6}"/>
              </c:ext>
            </c:extLst>
          </c:dPt>
          <c:dPt>
            <c:idx val="161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1-62C2-44CB-B5C8-7F25B6A3F9A6}"/>
              </c:ext>
            </c:extLst>
          </c:dPt>
          <c:dPt>
            <c:idx val="162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2-62C2-44CB-B5C8-7F25B6A3F9A6}"/>
              </c:ext>
            </c:extLst>
          </c:dPt>
          <c:dPt>
            <c:idx val="163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3-62C2-44CB-B5C8-7F25B6A3F9A6}"/>
              </c:ext>
            </c:extLst>
          </c:dPt>
          <c:dPt>
            <c:idx val="164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4-62C2-44CB-B5C8-7F25B6A3F9A6}"/>
              </c:ext>
            </c:extLst>
          </c:dPt>
          <c:dPt>
            <c:idx val="165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5-62C2-44CB-B5C8-7F25B6A3F9A6}"/>
              </c:ext>
            </c:extLst>
          </c:dPt>
          <c:dPt>
            <c:idx val="166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6-62C2-44CB-B5C8-7F25B6A3F9A6}"/>
              </c:ext>
            </c:extLst>
          </c:dPt>
          <c:dPt>
            <c:idx val="167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7-62C2-44CB-B5C8-7F25B6A3F9A6}"/>
              </c:ext>
            </c:extLst>
          </c:dPt>
          <c:dPt>
            <c:idx val="168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8-62C2-44CB-B5C8-7F25B6A3F9A6}"/>
              </c:ext>
            </c:extLst>
          </c:dPt>
          <c:dPt>
            <c:idx val="169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9-62C2-44CB-B5C8-7F25B6A3F9A6}"/>
              </c:ext>
            </c:extLst>
          </c:dPt>
          <c:dPt>
            <c:idx val="170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A-62C2-44CB-B5C8-7F25B6A3F9A6}"/>
              </c:ext>
            </c:extLst>
          </c:dPt>
          <c:dPt>
            <c:idx val="171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B-62C2-44CB-B5C8-7F25B6A3F9A6}"/>
              </c:ext>
            </c:extLst>
          </c:dPt>
          <c:dPt>
            <c:idx val="172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C-62C2-44CB-B5C8-7F25B6A3F9A6}"/>
              </c:ext>
            </c:extLst>
          </c:dPt>
          <c:dPt>
            <c:idx val="173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D-62C2-44CB-B5C8-7F25B6A3F9A6}"/>
              </c:ext>
            </c:extLst>
          </c:dPt>
          <c:dPt>
            <c:idx val="174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E-62C2-44CB-B5C8-7F25B6A3F9A6}"/>
              </c:ext>
            </c:extLst>
          </c:dPt>
          <c:dPt>
            <c:idx val="175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F-62C2-44CB-B5C8-7F25B6A3F9A6}"/>
              </c:ext>
            </c:extLst>
          </c:dPt>
          <c:dPt>
            <c:idx val="176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0-62C2-44CB-B5C8-7F25B6A3F9A6}"/>
              </c:ext>
            </c:extLst>
          </c:dPt>
          <c:dPt>
            <c:idx val="177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1-62C2-44CB-B5C8-7F25B6A3F9A6}"/>
              </c:ext>
            </c:extLst>
          </c:dPt>
          <c:dPt>
            <c:idx val="178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2-62C2-44CB-B5C8-7F25B6A3F9A6}"/>
              </c:ext>
            </c:extLst>
          </c:dPt>
          <c:dPt>
            <c:idx val="179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3-62C2-44CB-B5C8-7F25B6A3F9A6}"/>
              </c:ext>
            </c:extLst>
          </c:dPt>
          <c:dPt>
            <c:idx val="180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4-62C2-44CB-B5C8-7F25B6A3F9A6}"/>
              </c:ext>
            </c:extLst>
          </c:dPt>
          <c:dPt>
            <c:idx val="181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5-62C2-44CB-B5C8-7F25B6A3F9A6}"/>
              </c:ext>
            </c:extLst>
          </c:dPt>
          <c:dPt>
            <c:idx val="182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6-62C2-44CB-B5C8-7F25B6A3F9A6}"/>
              </c:ext>
            </c:extLst>
          </c:dPt>
          <c:dPt>
            <c:idx val="183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7-62C2-44CB-B5C8-7F25B6A3F9A6}"/>
              </c:ext>
            </c:extLst>
          </c:dPt>
          <c:dPt>
            <c:idx val="184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8-62C2-44CB-B5C8-7F25B6A3F9A6}"/>
              </c:ext>
            </c:extLst>
          </c:dPt>
          <c:dPt>
            <c:idx val="185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9-62C2-44CB-B5C8-7F25B6A3F9A6}"/>
              </c:ext>
            </c:extLst>
          </c:dPt>
          <c:dPt>
            <c:idx val="186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A-62C2-44CB-B5C8-7F25B6A3F9A6}"/>
              </c:ext>
            </c:extLst>
          </c:dPt>
          <c:dPt>
            <c:idx val="187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B-62C2-44CB-B5C8-7F25B6A3F9A6}"/>
              </c:ext>
            </c:extLst>
          </c:dPt>
          <c:dPt>
            <c:idx val="188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C-62C2-44CB-B5C8-7F25B6A3F9A6}"/>
              </c:ext>
            </c:extLst>
          </c:dPt>
          <c:dPt>
            <c:idx val="189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D-62C2-44CB-B5C8-7F25B6A3F9A6}"/>
              </c:ext>
            </c:extLst>
          </c:dPt>
          <c:dPt>
            <c:idx val="190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E-62C2-44CB-B5C8-7F25B6A3F9A6}"/>
              </c:ext>
            </c:extLst>
          </c:dPt>
          <c:dPt>
            <c:idx val="191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F-62C2-44CB-B5C8-7F25B6A3F9A6}"/>
              </c:ext>
            </c:extLst>
          </c:dPt>
          <c:dPt>
            <c:idx val="192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0-62C2-44CB-B5C8-7F25B6A3F9A6}"/>
              </c:ext>
            </c:extLst>
          </c:dPt>
          <c:dPt>
            <c:idx val="193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1-62C2-44CB-B5C8-7F25B6A3F9A6}"/>
              </c:ext>
            </c:extLst>
          </c:dPt>
          <c:dPt>
            <c:idx val="194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2-62C2-44CB-B5C8-7F25B6A3F9A6}"/>
              </c:ext>
            </c:extLst>
          </c:dPt>
          <c:dPt>
            <c:idx val="195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3-62C2-44CB-B5C8-7F25B6A3F9A6}"/>
              </c:ext>
            </c:extLst>
          </c:dPt>
          <c:dPt>
            <c:idx val="196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4-62C2-44CB-B5C8-7F25B6A3F9A6}"/>
              </c:ext>
            </c:extLst>
          </c:dPt>
          <c:dPt>
            <c:idx val="197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5-62C2-44CB-B5C8-7F25B6A3F9A6}"/>
              </c:ext>
            </c:extLst>
          </c:dPt>
          <c:dPt>
            <c:idx val="198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6-62C2-44CB-B5C8-7F25B6A3F9A6}"/>
              </c:ext>
            </c:extLst>
          </c:dPt>
          <c:dPt>
            <c:idx val="199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7-62C2-44CB-B5C8-7F25B6A3F9A6}"/>
              </c:ext>
            </c:extLst>
          </c:dPt>
          <c:dPt>
            <c:idx val="200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8-62C2-44CB-B5C8-7F25B6A3F9A6}"/>
              </c:ext>
            </c:extLst>
          </c:dPt>
          <c:dPt>
            <c:idx val="201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9-62C2-44CB-B5C8-7F25B6A3F9A6}"/>
              </c:ext>
            </c:extLst>
          </c:dPt>
          <c:dPt>
            <c:idx val="202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A-62C2-44CB-B5C8-7F25B6A3F9A6}"/>
              </c:ext>
            </c:extLst>
          </c:dPt>
          <c:dPt>
            <c:idx val="203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B-62C2-44CB-B5C8-7F25B6A3F9A6}"/>
              </c:ext>
            </c:extLst>
          </c:dPt>
          <c:dPt>
            <c:idx val="204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C-62C2-44CB-B5C8-7F25B6A3F9A6}"/>
              </c:ext>
            </c:extLst>
          </c:dPt>
          <c:dPt>
            <c:idx val="205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D-62C2-44CB-B5C8-7F25B6A3F9A6}"/>
              </c:ext>
            </c:extLst>
          </c:dPt>
          <c:dPt>
            <c:idx val="206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E-62C2-44CB-B5C8-7F25B6A3F9A6}"/>
              </c:ext>
            </c:extLst>
          </c:dPt>
          <c:dPt>
            <c:idx val="207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F-62C2-44CB-B5C8-7F25B6A3F9A6}"/>
              </c:ext>
            </c:extLst>
          </c:dPt>
          <c:dPt>
            <c:idx val="208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0-62C2-44CB-B5C8-7F25B6A3F9A6}"/>
              </c:ext>
            </c:extLst>
          </c:dPt>
          <c:dPt>
            <c:idx val="209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1-62C2-44CB-B5C8-7F25B6A3F9A6}"/>
              </c:ext>
            </c:extLst>
          </c:dPt>
          <c:dPt>
            <c:idx val="210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2-62C2-44CB-B5C8-7F25B6A3F9A6}"/>
              </c:ext>
            </c:extLst>
          </c:dPt>
          <c:dPt>
            <c:idx val="211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3-62C2-44CB-B5C8-7F25B6A3F9A6}"/>
              </c:ext>
            </c:extLst>
          </c:dPt>
          <c:dPt>
            <c:idx val="212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4-62C2-44CB-B5C8-7F25B6A3F9A6}"/>
              </c:ext>
            </c:extLst>
          </c:dPt>
          <c:dPt>
            <c:idx val="213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5-62C2-44CB-B5C8-7F25B6A3F9A6}"/>
              </c:ext>
            </c:extLst>
          </c:dPt>
          <c:dPt>
            <c:idx val="214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6-62C2-44CB-B5C8-7F25B6A3F9A6}"/>
              </c:ext>
            </c:extLst>
          </c:dPt>
          <c:dPt>
            <c:idx val="215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7-62C2-44CB-B5C8-7F25B6A3F9A6}"/>
              </c:ext>
            </c:extLst>
          </c:dPt>
          <c:dPt>
            <c:idx val="216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8-62C2-44CB-B5C8-7F25B6A3F9A6}"/>
              </c:ext>
            </c:extLst>
          </c:dPt>
          <c:dPt>
            <c:idx val="217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9-62C2-44CB-B5C8-7F25B6A3F9A6}"/>
              </c:ext>
            </c:extLst>
          </c:dPt>
          <c:dPt>
            <c:idx val="218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A-62C2-44CB-B5C8-7F25B6A3F9A6}"/>
              </c:ext>
            </c:extLst>
          </c:dPt>
          <c:dPt>
            <c:idx val="219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B-62C2-44CB-B5C8-7F25B6A3F9A6}"/>
              </c:ext>
            </c:extLst>
          </c:dPt>
          <c:dPt>
            <c:idx val="220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C-62C2-44CB-B5C8-7F25B6A3F9A6}"/>
              </c:ext>
            </c:extLst>
          </c:dPt>
          <c:dPt>
            <c:idx val="221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D-62C2-44CB-B5C8-7F25B6A3F9A6}"/>
              </c:ext>
            </c:extLst>
          </c:dPt>
          <c:dPt>
            <c:idx val="222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E-62C2-44CB-B5C8-7F25B6A3F9A6}"/>
              </c:ext>
            </c:extLst>
          </c:dPt>
          <c:dPt>
            <c:idx val="223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F-62C2-44CB-B5C8-7F25B6A3F9A6}"/>
              </c:ext>
            </c:extLst>
          </c:dPt>
          <c:dPt>
            <c:idx val="224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0-62C2-44CB-B5C8-7F25B6A3F9A6}"/>
              </c:ext>
            </c:extLst>
          </c:dPt>
          <c:dPt>
            <c:idx val="225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1-62C2-44CB-B5C8-7F25B6A3F9A6}"/>
              </c:ext>
            </c:extLst>
          </c:dPt>
          <c:dPt>
            <c:idx val="226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2-62C2-44CB-B5C8-7F25B6A3F9A6}"/>
              </c:ext>
            </c:extLst>
          </c:dPt>
          <c:dPt>
            <c:idx val="227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3-62C2-44CB-B5C8-7F25B6A3F9A6}"/>
              </c:ext>
            </c:extLst>
          </c:dPt>
          <c:dPt>
            <c:idx val="228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4-62C2-44CB-B5C8-7F25B6A3F9A6}"/>
              </c:ext>
            </c:extLst>
          </c:dPt>
          <c:dPt>
            <c:idx val="229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5-62C2-44CB-B5C8-7F25B6A3F9A6}"/>
              </c:ext>
            </c:extLst>
          </c:dPt>
          <c:dPt>
            <c:idx val="230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6-62C2-44CB-B5C8-7F25B6A3F9A6}"/>
              </c:ext>
            </c:extLst>
          </c:dPt>
          <c:dPt>
            <c:idx val="231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7-62C2-44CB-B5C8-7F25B6A3F9A6}"/>
              </c:ext>
            </c:extLst>
          </c:dPt>
          <c:dPt>
            <c:idx val="232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8-62C2-44CB-B5C8-7F25B6A3F9A6}"/>
              </c:ext>
            </c:extLst>
          </c:dPt>
          <c:dPt>
            <c:idx val="233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9-62C2-44CB-B5C8-7F25B6A3F9A6}"/>
              </c:ext>
            </c:extLst>
          </c:dPt>
          <c:dPt>
            <c:idx val="234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A-62C2-44CB-B5C8-7F25B6A3F9A6}"/>
              </c:ext>
            </c:extLst>
          </c:dPt>
          <c:dPt>
            <c:idx val="235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B-62C2-44CB-B5C8-7F25B6A3F9A6}"/>
              </c:ext>
            </c:extLst>
          </c:dPt>
          <c:dPt>
            <c:idx val="236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C-62C2-44CB-B5C8-7F25B6A3F9A6}"/>
              </c:ext>
            </c:extLst>
          </c:dPt>
          <c:dPt>
            <c:idx val="237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D-62C2-44CB-B5C8-7F25B6A3F9A6}"/>
              </c:ext>
            </c:extLst>
          </c:dPt>
          <c:dPt>
            <c:idx val="238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E-62C2-44CB-B5C8-7F25B6A3F9A6}"/>
              </c:ext>
            </c:extLst>
          </c:dPt>
          <c:dPt>
            <c:idx val="239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F-62C2-44CB-B5C8-7F25B6A3F9A6}"/>
              </c:ext>
            </c:extLst>
          </c:dPt>
          <c:dPt>
            <c:idx val="240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0-62C2-44CB-B5C8-7F25B6A3F9A6}"/>
              </c:ext>
            </c:extLst>
          </c:dPt>
          <c:dPt>
            <c:idx val="241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1-62C2-44CB-B5C8-7F25B6A3F9A6}"/>
              </c:ext>
            </c:extLst>
          </c:dPt>
          <c:dPt>
            <c:idx val="242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2-62C2-44CB-B5C8-7F25B6A3F9A6}"/>
              </c:ext>
            </c:extLst>
          </c:dPt>
          <c:dPt>
            <c:idx val="243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3-62C2-44CB-B5C8-7F25B6A3F9A6}"/>
              </c:ext>
            </c:extLst>
          </c:dPt>
          <c:dPt>
            <c:idx val="244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4-62C2-44CB-B5C8-7F25B6A3F9A6}"/>
              </c:ext>
            </c:extLst>
          </c:dPt>
          <c:dPt>
            <c:idx val="245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5-62C2-44CB-B5C8-7F25B6A3F9A6}"/>
              </c:ext>
            </c:extLst>
          </c:dPt>
          <c:dPt>
            <c:idx val="246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6-62C2-44CB-B5C8-7F25B6A3F9A6}"/>
              </c:ext>
            </c:extLst>
          </c:dPt>
          <c:dPt>
            <c:idx val="247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7-62C2-44CB-B5C8-7F25B6A3F9A6}"/>
              </c:ext>
            </c:extLst>
          </c:dPt>
          <c:dPt>
            <c:idx val="248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8-62C2-44CB-B5C8-7F25B6A3F9A6}"/>
              </c:ext>
            </c:extLst>
          </c:dPt>
          <c:dPt>
            <c:idx val="249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9-62C2-44CB-B5C8-7F25B6A3F9A6}"/>
              </c:ext>
            </c:extLst>
          </c:dPt>
          <c:dPt>
            <c:idx val="250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A-62C2-44CB-B5C8-7F25B6A3F9A6}"/>
              </c:ext>
            </c:extLst>
          </c:dPt>
          <c:dPt>
            <c:idx val="251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B-62C2-44CB-B5C8-7F25B6A3F9A6}"/>
              </c:ext>
            </c:extLst>
          </c:dPt>
          <c:dPt>
            <c:idx val="252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C-62C2-44CB-B5C8-7F25B6A3F9A6}"/>
              </c:ext>
            </c:extLst>
          </c:dPt>
          <c:dPt>
            <c:idx val="253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D-62C2-44CB-B5C8-7F25B6A3F9A6}"/>
              </c:ext>
            </c:extLst>
          </c:dPt>
          <c:dPt>
            <c:idx val="254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E-62C2-44CB-B5C8-7F25B6A3F9A6}"/>
              </c:ext>
            </c:extLst>
          </c:dPt>
          <c:dPt>
            <c:idx val="255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F-62C2-44CB-B5C8-7F25B6A3F9A6}"/>
              </c:ext>
            </c:extLst>
          </c:dPt>
          <c:dPt>
            <c:idx val="256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0-62C2-44CB-B5C8-7F25B6A3F9A6}"/>
              </c:ext>
            </c:extLst>
          </c:dPt>
          <c:dPt>
            <c:idx val="257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1-62C2-44CB-B5C8-7F25B6A3F9A6}"/>
              </c:ext>
            </c:extLst>
          </c:dPt>
          <c:dPt>
            <c:idx val="258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2-62C2-44CB-B5C8-7F25B6A3F9A6}"/>
              </c:ext>
            </c:extLst>
          </c:dPt>
          <c:dPt>
            <c:idx val="259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3-62C2-44CB-B5C8-7F25B6A3F9A6}"/>
              </c:ext>
            </c:extLst>
          </c:dPt>
          <c:dPt>
            <c:idx val="260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4-62C2-44CB-B5C8-7F25B6A3F9A6}"/>
              </c:ext>
            </c:extLst>
          </c:dPt>
          <c:dPt>
            <c:idx val="261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5-62C2-44CB-B5C8-7F25B6A3F9A6}"/>
              </c:ext>
            </c:extLst>
          </c:dPt>
          <c:dPt>
            <c:idx val="262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6-62C2-44CB-B5C8-7F25B6A3F9A6}"/>
              </c:ext>
            </c:extLst>
          </c:dPt>
          <c:dPt>
            <c:idx val="263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7-62C2-44CB-B5C8-7F25B6A3F9A6}"/>
              </c:ext>
            </c:extLst>
          </c:dPt>
          <c:dPt>
            <c:idx val="264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8-62C2-44CB-B5C8-7F25B6A3F9A6}"/>
              </c:ext>
            </c:extLst>
          </c:dPt>
          <c:dPt>
            <c:idx val="265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9-62C2-44CB-B5C8-7F25B6A3F9A6}"/>
              </c:ext>
            </c:extLst>
          </c:dPt>
          <c:dPt>
            <c:idx val="266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A-62C2-44CB-B5C8-7F25B6A3F9A6}"/>
              </c:ext>
            </c:extLst>
          </c:dPt>
          <c:dPt>
            <c:idx val="267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B-62C2-44CB-B5C8-7F25B6A3F9A6}"/>
              </c:ext>
            </c:extLst>
          </c:dPt>
          <c:dPt>
            <c:idx val="268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C-62C2-44CB-B5C8-7F25B6A3F9A6}"/>
              </c:ext>
            </c:extLst>
          </c:dPt>
          <c:dPt>
            <c:idx val="269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D-62C2-44CB-B5C8-7F25B6A3F9A6}"/>
              </c:ext>
            </c:extLst>
          </c:dPt>
          <c:dPt>
            <c:idx val="270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E-62C2-44CB-B5C8-7F25B6A3F9A6}"/>
              </c:ext>
            </c:extLst>
          </c:dPt>
          <c:dPt>
            <c:idx val="271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F-62C2-44CB-B5C8-7F25B6A3F9A6}"/>
              </c:ext>
            </c:extLst>
          </c:dPt>
          <c:dPt>
            <c:idx val="272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0-62C2-44CB-B5C8-7F25B6A3F9A6}"/>
              </c:ext>
            </c:extLst>
          </c:dPt>
          <c:dPt>
            <c:idx val="273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1-62C2-44CB-B5C8-7F25B6A3F9A6}"/>
              </c:ext>
            </c:extLst>
          </c:dPt>
          <c:dPt>
            <c:idx val="274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2-62C2-44CB-B5C8-7F25B6A3F9A6}"/>
              </c:ext>
            </c:extLst>
          </c:dPt>
          <c:dPt>
            <c:idx val="275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3-62C2-44CB-B5C8-7F25B6A3F9A6}"/>
              </c:ext>
            </c:extLst>
          </c:dPt>
          <c:dPt>
            <c:idx val="276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4-62C2-44CB-B5C8-7F25B6A3F9A6}"/>
              </c:ext>
            </c:extLst>
          </c:dPt>
          <c:dPt>
            <c:idx val="277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5-62C2-44CB-B5C8-7F25B6A3F9A6}"/>
              </c:ext>
            </c:extLst>
          </c:dPt>
          <c:dPt>
            <c:idx val="278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6-62C2-44CB-B5C8-7F25B6A3F9A6}"/>
              </c:ext>
            </c:extLst>
          </c:dPt>
          <c:dPt>
            <c:idx val="279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7-62C2-44CB-B5C8-7F25B6A3F9A6}"/>
              </c:ext>
            </c:extLst>
          </c:dPt>
          <c:dPt>
            <c:idx val="280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8-62C2-44CB-B5C8-7F25B6A3F9A6}"/>
              </c:ext>
            </c:extLst>
          </c:dPt>
          <c:dPt>
            <c:idx val="281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9-62C2-44CB-B5C8-7F25B6A3F9A6}"/>
              </c:ext>
            </c:extLst>
          </c:dPt>
          <c:dPt>
            <c:idx val="282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A-62C2-44CB-B5C8-7F25B6A3F9A6}"/>
              </c:ext>
            </c:extLst>
          </c:dPt>
          <c:dPt>
            <c:idx val="283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B-62C2-44CB-B5C8-7F25B6A3F9A6}"/>
              </c:ext>
            </c:extLst>
          </c:dPt>
          <c:dPt>
            <c:idx val="284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C-62C2-44CB-B5C8-7F25B6A3F9A6}"/>
              </c:ext>
            </c:extLst>
          </c:dPt>
          <c:dPt>
            <c:idx val="285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D-62C2-44CB-B5C8-7F25B6A3F9A6}"/>
              </c:ext>
            </c:extLst>
          </c:dPt>
          <c:dPt>
            <c:idx val="286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E-62C2-44CB-B5C8-7F25B6A3F9A6}"/>
              </c:ext>
            </c:extLst>
          </c:dPt>
          <c:dPt>
            <c:idx val="287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F-62C2-44CB-B5C8-7F25B6A3F9A6}"/>
              </c:ext>
            </c:extLst>
          </c:dPt>
          <c:dPt>
            <c:idx val="288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0-62C2-44CB-B5C8-7F25B6A3F9A6}"/>
              </c:ext>
            </c:extLst>
          </c:dPt>
          <c:dPt>
            <c:idx val="289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1-62C2-44CB-B5C8-7F25B6A3F9A6}"/>
              </c:ext>
            </c:extLst>
          </c:dPt>
          <c:dPt>
            <c:idx val="290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2-62C2-44CB-B5C8-7F25B6A3F9A6}"/>
              </c:ext>
            </c:extLst>
          </c:dPt>
          <c:dPt>
            <c:idx val="291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3-62C2-44CB-B5C8-7F25B6A3F9A6}"/>
              </c:ext>
            </c:extLst>
          </c:dPt>
          <c:dPt>
            <c:idx val="292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4-62C2-44CB-B5C8-7F25B6A3F9A6}"/>
              </c:ext>
            </c:extLst>
          </c:dPt>
          <c:dPt>
            <c:idx val="293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5-62C2-44CB-B5C8-7F25B6A3F9A6}"/>
              </c:ext>
            </c:extLst>
          </c:dPt>
          <c:dPt>
            <c:idx val="294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6-62C2-44CB-B5C8-7F25B6A3F9A6}"/>
              </c:ext>
            </c:extLst>
          </c:dPt>
          <c:dPt>
            <c:idx val="295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7-62C2-44CB-B5C8-7F25B6A3F9A6}"/>
              </c:ext>
            </c:extLst>
          </c:dPt>
          <c:dPt>
            <c:idx val="296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8-62C2-44CB-B5C8-7F25B6A3F9A6}"/>
              </c:ext>
            </c:extLst>
          </c:dPt>
          <c:dPt>
            <c:idx val="297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9-62C2-44CB-B5C8-7F25B6A3F9A6}"/>
              </c:ext>
            </c:extLst>
          </c:dPt>
          <c:dPt>
            <c:idx val="298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A-62C2-44CB-B5C8-7F25B6A3F9A6}"/>
              </c:ext>
            </c:extLst>
          </c:dPt>
          <c:dPt>
            <c:idx val="299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B-62C2-44CB-B5C8-7F25B6A3F9A6}"/>
              </c:ext>
            </c:extLst>
          </c:dPt>
          <c:dPt>
            <c:idx val="300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C-62C2-44CB-B5C8-7F25B6A3F9A6}"/>
              </c:ext>
            </c:extLst>
          </c:dPt>
          <c:dPt>
            <c:idx val="301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D-62C2-44CB-B5C8-7F25B6A3F9A6}"/>
              </c:ext>
            </c:extLst>
          </c:dPt>
          <c:dPt>
            <c:idx val="302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E-62C2-44CB-B5C8-7F25B6A3F9A6}"/>
              </c:ext>
            </c:extLst>
          </c:dPt>
          <c:dPt>
            <c:idx val="303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F-62C2-44CB-B5C8-7F25B6A3F9A6}"/>
              </c:ext>
            </c:extLst>
          </c:dPt>
          <c:dPt>
            <c:idx val="304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0-62C2-44CB-B5C8-7F25B6A3F9A6}"/>
              </c:ext>
            </c:extLst>
          </c:dPt>
          <c:dPt>
            <c:idx val="305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1-62C2-44CB-B5C8-7F25B6A3F9A6}"/>
              </c:ext>
            </c:extLst>
          </c:dPt>
          <c:dPt>
            <c:idx val="306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2-62C2-44CB-B5C8-7F25B6A3F9A6}"/>
              </c:ext>
            </c:extLst>
          </c:dPt>
          <c:dPt>
            <c:idx val="307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3-62C2-44CB-B5C8-7F25B6A3F9A6}"/>
              </c:ext>
            </c:extLst>
          </c:dPt>
          <c:dPt>
            <c:idx val="308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4-62C2-44CB-B5C8-7F25B6A3F9A6}"/>
              </c:ext>
            </c:extLst>
          </c:dPt>
          <c:dPt>
            <c:idx val="309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5-62C2-44CB-B5C8-7F25B6A3F9A6}"/>
              </c:ext>
            </c:extLst>
          </c:dPt>
          <c:dPt>
            <c:idx val="310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6-62C2-44CB-B5C8-7F25B6A3F9A6}"/>
              </c:ext>
            </c:extLst>
          </c:dPt>
          <c:dPt>
            <c:idx val="311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7-62C2-44CB-B5C8-7F25B6A3F9A6}"/>
              </c:ext>
            </c:extLst>
          </c:dPt>
          <c:dPt>
            <c:idx val="312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8-62C2-44CB-B5C8-7F25B6A3F9A6}"/>
              </c:ext>
            </c:extLst>
          </c:dPt>
          <c:dPt>
            <c:idx val="313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9-62C2-44CB-B5C8-7F25B6A3F9A6}"/>
              </c:ext>
            </c:extLst>
          </c:dPt>
          <c:dPt>
            <c:idx val="314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A-62C2-44CB-B5C8-7F25B6A3F9A6}"/>
              </c:ext>
            </c:extLst>
          </c:dPt>
          <c:dPt>
            <c:idx val="315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B-62C2-44CB-B5C8-7F25B6A3F9A6}"/>
              </c:ext>
            </c:extLst>
          </c:dPt>
          <c:dPt>
            <c:idx val="316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C-62C2-44CB-B5C8-7F25B6A3F9A6}"/>
              </c:ext>
            </c:extLst>
          </c:dPt>
          <c:dPt>
            <c:idx val="317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D-62C2-44CB-B5C8-7F25B6A3F9A6}"/>
              </c:ext>
            </c:extLst>
          </c:dPt>
          <c:dPt>
            <c:idx val="318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E-62C2-44CB-B5C8-7F25B6A3F9A6}"/>
              </c:ext>
            </c:extLst>
          </c:dPt>
          <c:dPt>
            <c:idx val="319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F-62C2-44CB-B5C8-7F25B6A3F9A6}"/>
              </c:ext>
            </c:extLst>
          </c:dPt>
          <c:dPt>
            <c:idx val="320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0-62C2-44CB-B5C8-7F25B6A3F9A6}"/>
              </c:ext>
            </c:extLst>
          </c:dPt>
          <c:dPt>
            <c:idx val="321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1-62C2-44CB-B5C8-7F25B6A3F9A6}"/>
              </c:ext>
            </c:extLst>
          </c:dPt>
          <c:dPt>
            <c:idx val="322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2-62C2-44CB-B5C8-7F25B6A3F9A6}"/>
              </c:ext>
            </c:extLst>
          </c:dPt>
          <c:dPt>
            <c:idx val="323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3-62C2-44CB-B5C8-7F25B6A3F9A6}"/>
              </c:ext>
            </c:extLst>
          </c:dPt>
          <c:dPt>
            <c:idx val="324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4-62C2-44CB-B5C8-7F25B6A3F9A6}"/>
              </c:ext>
            </c:extLst>
          </c:dPt>
          <c:dPt>
            <c:idx val="325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5-62C2-44CB-B5C8-7F25B6A3F9A6}"/>
              </c:ext>
            </c:extLst>
          </c:dPt>
          <c:dPt>
            <c:idx val="326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6-62C2-44CB-B5C8-7F25B6A3F9A6}"/>
              </c:ext>
            </c:extLst>
          </c:dPt>
          <c:dPt>
            <c:idx val="327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7-62C2-44CB-B5C8-7F25B6A3F9A6}"/>
              </c:ext>
            </c:extLst>
          </c:dPt>
          <c:dPt>
            <c:idx val="328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8-62C2-44CB-B5C8-7F25B6A3F9A6}"/>
              </c:ext>
            </c:extLst>
          </c:dPt>
          <c:dPt>
            <c:idx val="329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9-62C2-44CB-B5C8-7F25B6A3F9A6}"/>
              </c:ext>
            </c:extLst>
          </c:dPt>
          <c:dPt>
            <c:idx val="330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A-62C2-44CB-B5C8-7F25B6A3F9A6}"/>
              </c:ext>
            </c:extLst>
          </c:dPt>
          <c:dPt>
            <c:idx val="331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B-62C2-44CB-B5C8-7F25B6A3F9A6}"/>
              </c:ext>
            </c:extLst>
          </c:dPt>
          <c:dPt>
            <c:idx val="332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C-62C2-44CB-B5C8-7F25B6A3F9A6}"/>
              </c:ext>
            </c:extLst>
          </c:dPt>
          <c:dPt>
            <c:idx val="333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D-62C2-44CB-B5C8-7F25B6A3F9A6}"/>
              </c:ext>
            </c:extLst>
          </c:dPt>
          <c:dPt>
            <c:idx val="334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E-62C2-44CB-B5C8-7F25B6A3F9A6}"/>
              </c:ext>
            </c:extLst>
          </c:dPt>
          <c:dPt>
            <c:idx val="335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F-62C2-44CB-B5C8-7F25B6A3F9A6}"/>
              </c:ext>
            </c:extLst>
          </c:dPt>
          <c:dPt>
            <c:idx val="336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0-62C2-44CB-B5C8-7F25B6A3F9A6}"/>
              </c:ext>
            </c:extLst>
          </c:dPt>
          <c:dPt>
            <c:idx val="337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1-62C2-44CB-B5C8-7F25B6A3F9A6}"/>
              </c:ext>
            </c:extLst>
          </c:dPt>
          <c:dPt>
            <c:idx val="338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2-62C2-44CB-B5C8-7F25B6A3F9A6}"/>
              </c:ext>
            </c:extLst>
          </c:dPt>
          <c:dPt>
            <c:idx val="339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3-62C2-44CB-B5C8-7F25B6A3F9A6}"/>
              </c:ext>
            </c:extLst>
          </c:dPt>
          <c:dPt>
            <c:idx val="340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4-62C2-44CB-B5C8-7F25B6A3F9A6}"/>
              </c:ext>
            </c:extLst>
          </c:dPt>
          <c:dPt>
            <c:idx val="341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5-62C2-44CB-B5C8-7F25B6A3F9A6}"/>
              </c:ext>
            </c:extLst>
          </c:dPt>
          <c:dPt>
            <c:idx val="342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6-62C2-44CB-B5C8-7F25B6A3F9A6}"/>
              </c:ext>
            </c:extLst>
          </c:dPt>
          <c:dPt>
            <c:idx val="343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7-62C2-44CB-B5C8-7F25B6A3F9A6}"/>
              </c:ext>
            </c:extLst>
          </c:dPt>
          <c:dPt>
            <c:idx val="344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8-62C2-44CB-B5C8-7F25B6A3F9A6}"/>
              </c:ext>
            </c:extLst>
          </c:dPt>
          <c:dPt>
            <c:idx val="345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9-62C2-44CB-B5C8-7F25B6A3F9A6}"/>
              </c:ext>
            </c:extLst>
          </c:dPt>
          <c:dPt>
            <c:idx val="346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A-62C2-44CB-B5C8-7F25B6A3F9A6}"/>
              </c:ext>
            </c:extLst>
          </c:dPt>
          <c:dPt>
            <c:idx val="347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B-62C2-44CB-B5C8-7F25B6A3F9A6}"/>
              </c:ext>
            </c:extLst>
          </c:dPt>
          <c:dPt>
            <c:idx val="348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C-62C2-44CB-B5C8-7F25B6A3F9A6}"/>
              </c:ext>
            </c:extLst>
          </c:dPt>
          <c:dPt>
            <c:idx val="349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D-62C2-44CB-B5C8-7F25B6A3F9A6}"/>
              </c:ext>
            </c:extLst>
          </c:dPt>
          <c:dPt>
            <c:idx val="350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E-62C2-44CB-B5C8-7F25B6A3F9A6}"/>
              </c:ext>
            </c:extLst>
          </c:dPt>
          <c:dPt>
            <c:idx val="351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F-62C2-44CB-B5C8-7F25B6A3F9A6}"/>
              </c:ext>
            </c:extLst>
          </c:dPt>
          <c:dPt>
            <c:idx val="352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0-62C2-44CB-B5C8-7F25B6A3F9A6}"/>
              </c:ext>
            </c:extLst>
          </c:dPt>
          <c:dPt>
            <c:idx val="353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1-62C2-44CB-B5C8-7F25B6A3F9A6}"/>
              </c:ext>
            </c:extLst>
          </c:dPt>
          <c:dPt>
            <c:idx val="354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2-62C2-44CB-B5C8-7F25B6A3F9A6}"/>
              </c:ext>
            </c:extLst>
          </c:dPt>
          <c:dPt>
            <c:idx val="355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3-62C2-44CB-B5C8-7F25B6A3F9A6}"/>
              </c:ext>
            </c:extLst>
          </c:dPt>
          <c:dPt>
            <c:idx val="356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4-62C2-44CB-B5C8-7F25B6A3F9A6}"/>
              </c:ext>
            </c:extLst>
          </c:dPt>
          <c:dPt>
            <c:idx val="357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5-62C2-44CB-B5C8-7F25B6A3F9A6}"/>
              </c:ext>
            </c:extLst>
          </c:dPt>
          <c:dPt>
            <c:idx val="358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6-62C2-44CB-B5C8-7F25B6A3F9A6}"/>
              </c:ext>
            </c:extLst>
          </c:dPt>
          <c:dPt>
            <c:idx val="359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7-62C2-44CB-B5C8-7F25B6A3F9A6}"/>
              </c:ext>
            </c:extLst>
          </c:dPt>
          <c:dPt>
            <c:idx val="360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8-62C2-44CB-B5C8-7F25B6A3F9A6}"/>
              </c:ext>
            </c:extLst>
          </c:dPt>
          <c:dPt>
            <c:idx val="361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9-62C2-44CB-B5C8-7F25B6A3F9A6}"/>
              </c:ext>
            </c:extLst>
          </c:dPt>
          <c:dPt>
            <c:idx val="362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A-62C2-44CB-B5C8-7F25B6A3F9A6}"/>
              </c:ext>
            </c:extLst>
          </c:dPt>
          <c:dPt>
            <c:idx val="363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B-62C2-44CB-B5C8-7F25B6A3F9A6}"/>
              </c:ext>
            </c:extLst>
          </c:dPt>
          <c:dPt>
            <c:idx val="364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C-62C2-44CB-B5C8-7F25B6A3F9A6}"/>
              </c:ext>
            </c:extLst>
          </c:dPt>
          <c:dPt>
            <c:idx val="365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D-62C2-44CB-B5C8-7F25B6A3F9A6}"/>
              </c:ext>
            </c:extLst>
          </c:dPt>
          <c:dPt>
            <c:idx val="366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E-62C2-44CB-B5C8-7F25B6A3F9A6}"/>
              </c:ext>
            </c:extLst>
          </c:dPt>
          <c:dPt>
            <c:idx val="367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F-62C2-44CB-B5C8-7F25B6A3F9A6}"/>
              </c:ext>
            </c:extLst>
          </c:dPt>
          <c:dPt>
            <c:idx val="368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0-62C2-44CB-B5C8-7F25B6A3F9A6}"/>
              </c:ext>
            </c:extLst>
          </c:dPt>
          <c:dPt>
            <c:idx val="369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1-62C2-44CB-B5C8-7F25B6A3F9A6}"/>
              </c:ext>
            </c:extLst>
          </c:dPt>
          <c:dPt>
            <c:idx val="370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2-62C2-44CB-B5C8-7F25B6A3F9A6}"/>
              </c:ext>
            </c:extLst>
          </c:dPt>
          <c:dPt>
            <c:idx val="371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3-62C2-44CB-B5C8-7F25B6A3F9A6}"/>
              </c:ext>
            </c:extLst>
          </c:dPt>
          <c:dPt>
            <c:idx val="372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4-62C2-44CB-B5C8-7F25B6A3F9A6}"/>
              </c:ext>
            </c:extLst>
          </c:dPt>
          <c:dPt>
            <c:idx val="373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5-62C2-44CB-B5C8-7F25B6A3F9A6}"/>
              </c:ext>
            </c:extLst>
          </c:dPt>
          <c:dPt>
            <c:idx val="374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6-62C2-44CB-B5C8-7F25B6A3F9A6}"/>
              </c:ext>
            </c:extLst>
          </c:dPt>
          <c:dPt>
            <c:idx val="375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7-62C2-44CB-B5C8-7F25B6A3F9A6}"/>
              </c:ext>
            </c:extLst>
          </c:dPt>
          <c:dPt>
            <c:idx val="376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8-62C2-44CB-B5C8-7F25B6A3F9A6}"/>
              </c:ext>
            </c:extLst>
          </c:dPt>
          <c:dPt>
            <c:idx val="377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9-62C2-44CB-B5C8-7F25B6A3F9A6}"/>
              </c:ext>
            </c:extLst>
          </c:dPt>
          <c:dPt>
            <c:idx val="378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A-62C2-44CB-B5C8-7F25B6A3F9A6}"/>
              </c:ext>
            </c:extLst>
          </c:dPt>
          <c:dPt>
            <c:idx val="379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B-62C2-44CB-B5C8-7F25B6A3F9A6}"/>
              </c:ext>
            </c:extLst>
          </c:dPt>
          <c:dPt>
            <c:idx val="380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C-62C2-44CB-B5C8-7F25B6A3F9A6}"/>
              </c:ext>
            </c:extLst>
          </c:dPt>
          <c:dPt>
            <c:idx val="381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D-62C2-44CB-B5C8-7F25B6A3F9A6}"/>
              </c:ext>
            </c:extLst>
          </c:dPt>
          <c:dPt>
            <c:idx val="382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E-62C2-44CB-B5C8-7F25B6A3F9A6}"/>
              </c:ext>
            </c:extLst>
          </c:dPt>
          <c:dPt>
            <c:idx val="383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F-62C2-44CB-B5C8-7F25B6A3F9A6}"/>
              </c:ext>
            </c:extLst>
          </c:dPt>
          <c:dPt>
            <c:idx val="384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0-62C2-44CB-B5C8-7F25B6A3F9A6}"/>
              </c:ext>
            </c:extLst>
          </c:dPt>
          <c:dPt>
            <c:idx val="385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1-62C2-44CB-B5C8-7F25B6A3F9A6}"/>
              </c:ext>
            </c:extLst>
          </c:dPt>
          <c:dPt>
            <c:idx val="386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2-62C2-44CB-B5C8-7F25B6A3F9A6}"/>
              </c:ext>
            </c:extLst>
          </c:dPt>
          <c:dPt>
            <c:idx val="387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3-62C2-44CB-B5C8-7F25B6A3F9A6}"/>
              </c:ext>
            </c:extLst>
          </c:dPt>
          <c:dPt>
            <c:idx val="388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4-62C2-44CB-B5C8-7F25B6A3F9A6}"/>
              </c:ext>
            </c:extLst>
          </c:dPt>
          <c:dPt>
            <c:idx val="389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5-62C2-44CB-B5C8-7F25B6A3F9A6}"/>
              </c:ext>
            </c:extLst>
          </c:dPt>
          <c:dPt>
            <c:idx val="390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6-62C2-44CB-B5C8-7F25B6A3F9A6}"/>
              </c:ext>
            </c:extLst>
          </c:dPt>
          <c:dPt>
            <c:idx val="391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7-62C2-44CB-B5C8-7F25B6A3F9A6}"/>
              </c:ext>
            </c:extLst>
          </c:dPt>
          <c:dPt>
            <c:idx val="392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8-62C2-44CB-B5C8-7F25B6A3F9A6}"/>
              </c:ext>
            </c:extLst>
          </c:dPt>
          <c:dPt>
            <c:idx val="393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9-62C2-44CB-B5C8-7F25B6A3F9A6}"/>
              </c:ext>
            </c:extLst>
          </c:dPt>
          <c:dPt>
            <c:idx val="394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A-62C2-44CB-B5C8-7F25B6A3F9A6}"/>
              </c:ext>
            </c:extLst>
          </c:dPt>
          <c:dPt>
            <c:idx val="395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B-62C2-44CB-B5C8-7F25B6A3F9A6}"/>
              </c:ext>
            </c:extLst>
          </c:dPt>
          <c:dPt>
            <c:idx val="396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C-62C2-44CB-B5C8-7F25B6A3F9A6}"/>
              </c:ext>
            </c:extLst>
          </c:dPt>
          <c:dPt>
            <c:idx val="397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D-62C2-44CB-B5C8-7F25B6A3F9A6}"/>
              </c:ext>
            </c:extLst>
          </c:dPt>
          <c:dPt>
            <c:idx val="398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E-62C2-44CB-B5C8-7F25B6A3F9A6}"/>
              </c:ext>
            </c:extLst>
          </c:dPt>
          <c:dPt>
            <c:idx val="399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F-62C2-44CB-B5C8-7F25B6A3F9A6}"/>
              </c:ext>
            </c:extLst>
          </c:dPt>
          <c:dPt>
            <c:idx val="400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0-62C2-44CB-B5C8-7F25B6A3F9A6}"/>
              </c:ext>
            </c:extLst>
          </c:dPt>
          <c:dPt>
            <c:idx val="401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1-62C2-44CB-B5C8-7F25B6A3F9A6}"/>
              </c:ext>
            </c:extLst>
          </c:dPt>
          <c:dPt>
            <c:idx val="402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2-62C2-44CB-B5C8-7F25B6A3F9A6}"/>
              </c:ext>
            </c:extLst>
          </c:dPt>
          <c:dPt>
            <c:idx val="403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3-62C2-44CB-B5C8-7F25B6A3F9A6}"/>
              </c:ext>
            </c:extLst>
          </c:dPt>
          <c:dPt>
            <c:idx val="404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4-62C2-44CB-B5C8-7F25B6A3F9A6}"/>
              </c:ext>
            </c:extLst>
          </c:dPt>
          <c:dPt>
            <c:idx val="405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5-62C2-44CB-B5C8-7F25B6A3F9A6}"/>
              </c:ext>
            </c:extLst>
          </c:dPt>
          <c:dPt>
            <c:idx val="406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6-62C2-44CB-B5C8-7F25B6A3F9A6}"/>
              </c:ext>
            </c:extLst>
          </c:dPt>
          <c:dPt>
            <c:idx val="407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7-62C2-44CB-B5C8-7F25B6A3F9A6}"/>
              </c:ext>
            </c:extLst>
          </c:dPt>
          <c:dPt>
            <c:idx val="408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8-62C2-44CB-B5C8-7F25B6A3F9A6}"/>
              </c:ext>
            </c:extLst>
          </c:dPt>
          <c:dPt>
            <c:idx val="409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9-62C2-44CB-B5C8-7F25B6A3F9A6}"/>
              </c:ext>
            </c:extLst>
          </c:dPt>
          <c:dPt>
            <c:idx val="410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A-62C2-44CB-B5C8-7F25B6A3F9A6}"/>
              </c:ext>
            </c:extLst>
          </c:dPt>
          <c:dPt>
            <c:idx val="411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B-62C2-44CB-B5C8-7F25B6A3F9A6}"/>
              </c:ext>
            </c:extLst>
          </c:dPt>
          <c:dPt>
            <c:idx val="412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C-62C2-44CB-B5C8-7F25B6A3F9A6}"/>
              </c:ext>
            </c:extLst>
          </c:dPt>
          <c:dPt>
            <c:idx val="413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D-62C2-44CB-B5C8-7F25B6A3F9A6}"/>
              </c:ext>
            </c:extLst>
          </c:dPt>
          <c:dPt>
            <c:idx val="414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E-62C2-44CB-B5C8-7F25B6A3F9A6}"/>
              </c:ext>
            </c:extLst>
          </c:dPt>
          <c:dPt>
            <c:idx val="415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F-62C2-44CB-B5C8-7F25B6A3F9A6}"/>
              </c:ext>
            </c:extLst>
          </c:dPt>
          <c:dPt>
            <c:idx val="416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0-62C2-44CB-B5C8-7F25B6A3F9A6}"/>
              </c:ext>
            </c:extLst>
          </c:dPt>
          <c:dPt>
            <c:idx val="417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1-62C2-44CB-B5C8-7F25B6A3F9A6}"/>
              </c:ext>
            </c:extLst>
          </c:dPt>
          <c:dPt>
            <c:idx val="418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2-62C2-44CB-B5C8-7F25B6A3F9A6}"/>
              </c:ext>
            </c:extLst>
          </c:dPt>
          <c:dPt>
            <c:idx val="419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3-62C2-44CB-B5C8-7F25B6A3F9A6}"/>
              </c:ext>
            </c:extLst>
          </c:dPt>
          <c:dPt>
            <c:idx val="420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4-62C2-44CB-B5C8-7F25B6A3F9A6}"/>
              </c:ext>
            </c:extLst>
          </c:dPt>
          <c:dPt>
            <c:idx val="421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5-62C2-44CB-B5C8-7F25B6A3F9A6}"/>
              </c:ext>
            </c:extLst>
          </c:dPt>
          <c:dPt>
            <c:idx val="422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6-62C2-44CB-B5C8-7F25B6A3F9A6}"/>
              </c:ext>
            </c:extLst>
          </c:dPt>
          <c:dPt>
            <c:idx val="423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7-62C2-44CB-B5C8-7F25B6A3F9A6}"/>
              </c:ext>
            </c:extLst>
          </c:dPt>
          <c:dPt>
            <c:idx val="424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8-62C2-44CB-B5C8-7F25B6A3F9A6}"/>
              </c:ext>
            </c:extLst>
          </c:dPt>
          <c:dPt>
            <c:idx val="425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9-62C2-44CB-B5C8-7F25B6A3F9A6}"/>
              </c:ext>
            </c:extLst>
          </c:dPt>
          <c:dPt>
            <c:idx val="426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A-62C2-44CB-B5C8-7F25B6A3F9A6}"/>
              </c:ext>
            </c:extLst>
          </c:dPt>
          <c:dPt>
            <c:idx val="427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B-62C2-44CB-B5C8-7F25B6A3F9A6}"/>
              </c:ext>
            </c:extLst>
          </c:dPt>
          <c:dPt>
            <c:idx val="428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C-62C2-44CB-B5C8-7F25B6A3F9A6}"/>
              </c:ext>
            </c:extLst>
          </c:dPt>
          <c:dPt>
            <c:idx val="429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D-62C2-44CB-B5C8-7F25B6A3F9A6}"/>
              </c:ext>
            </c:extLst>
          </c:dPt>
          <c:dPt>
            <c:idx val="430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E-62C2-44CB-B5C8-7F25B6A3F9A6}"/>
              </c:ext>
            </c:extLst>
          </c:dPt>
          <c:dPt>
            <c:idx val="431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F-62C2-44CB-B5C8-7F25B6A3F9A6}"/>
              </c:ext>
            </c:extLst>
          </c:dPt>
          <c:dPt>
            <c:idx val="432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0-62C2-44CB-B5C8-7F25B6A3F9A6}"/>
              </c:ext>
            </c:extLst>
          </c:dPt>
          <c:dPt>
            <c:idx val="433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1-62C2-44CB-B5C8-7F25B6A3F9A6}"/>
              </c:ext>
            </c:extLst>
          </c:dPt>
          <c:dPt>
            <c:idx val="434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2-62C2-44CB-B5C8-7F25B6A3F9A6}"/>
              </c:ext>
            </c:extLst>
          </c:dPt>
          <c:dPt>
            <c:idx val="435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3-62C2-44CB-B5C8-7F25B6A3F9A6}"/>
              </c:ext>
            </c:extLst>
          </c:dPt>
          <c:dPt>
            <c:idx val="436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4-62C2-44CB-B5C8-7F25B6A3F9A6}"/>
              </c:ext>
            </c:extLst>
          </c:dPt>
          <c:dPt>
            <c:idx val="437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5-62C2-44CB-B5C8-7F25B6A3F9A6}"/>
              </c:ext>
            </c:extLst>
          </c:dPt>
          <c:dPt>
            <c:idx val="438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6-62C2-44CB-B5C8-7F25B6A3F9A6}"/>
              </c:ext>
            </c:extLst>
          </c:dPt>
          <c:dPt>
            <c:idx val="439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7-62C2-44CB-B5C8-7F25B6A3F9A6}"/>
              </c:ext>
            </c:extLst>
          </c:dPt>
          <c:dPt>
            <c:idx val="440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8-62C2-44CB-B5C8-7F25B6A3F9A6}"/>
              </c:ext>
            </c:extLst>
          </c:dPt>
          <c:dPt>
            <c:idx val="441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9-62C2-44CB-B5C8-7F25B6A3F9A6}"/>
              </c:ext>
            </c:extLst>
          </c:dPt>
          <c:dPt>
            <c:idx val="442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A-62C2-44CB-B5C8-7F25B6A3F9A6}"/>
              </c:ext>
            </c:extLst>
          </c:dPt>
          <c:dPt>
            <c:idx val="443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B-62C2-44CB-B5C8-7F25B6A3F9A6}"/>
              </c:ext>
            </c:extLst>
          </c:dPt>
          <c:dPt>
            <c:idx val="444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C-62C2-44CB-B5C8-7F25B6A3F9A6}"/>
              </c:ext>
            </c:extLst>
          </c:dPt>
          <c:dPt>
            <c:idx val="445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D-62C2-44CB-B5C8-7F25B6A3F9A6}"/>
              </c:ext>
            </c:extLst>
          </c:dPt>
          <c:dPt>
            <c:idx val="446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E-62C2-44CB-B5C8-7F25B6A3F9A6}"/>
              </c:ext>
            </c:extLst>
          </c:dPt>
          <c:dPt>
            <c:idx val="447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F-62C2-44CB-B5C8-7F25B6A3F9A6}"/>
              </c:ext>
            </c:extLst>
          </c:dPt>
          <c:dPt>
            <c:idx val="448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0-62C2-44CB-B5C8-7F25B6A3F9A6}"/>
              </c:ext>
            </c:extLst>
          </c:dPt>
          <c:dPt>
            <c:idx val="449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1-62C2-44CB-B5C8-7F25B6A3F9A6}"/>
              </c:ext>
            </c:extLst>
          </c:dPt>
          <c:dPt>
            <c:idx val="450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2-62C2-44CB-B5C8-7F25B6A3F9A6}"/>
              </c:ext>
            </c:extLst>
          </c:dPt>
          <c:dPt>
            <c:idx val="451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3-62C2-44CB-B5C8-7F25B6A3F9A6}"/>
              </c:ext>
            </c:extLst>
          </c:dPt>
          <c:dPt>
            <c:idx val="452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4-62C2-44CB-B5C8-7F25B6A3F9A6}"/>
              </c:ext>
            </c:extLst>
          </c:dPt>
          <c:dPt>
            <c:idx val="453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5-62C2-44CB-B5C8-7F25B6A3F9A6}"/>
              </c:ext>
            </c:extLst>
          </c:dPt>
          <c:dPt>
            <c:idx val="454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6-62C2-44CB-B5C8-7F25B6A3F9A6}"/>
              </c:ext>
            </c:extLst>
          </c:dPt>
          <c:dPt>
            <c:idx val="455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7-62C2-44CB-B5C8-7F25B6A3F9A6}"/>
              </c:ext>
            </c:extLst>
          </c:dPt>
          <c:dPt>
            <c:idx val="456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8-62C2-44CB-B5C8-7F25B6A3F9A6}"/>
              </c:ext>
            </c:extLst>
          </c:dPt>
          <c:dPt>
            <c:idx val="457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9-62C2-44CB-B5C8-7F25B6A3F9A6}"/>
              </c:ext>
            </c:extLst>
          </c:dPt>
          <c:dPt>
            <c:idx val="458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A-62C2-44CB-B5C8-7F25B6A3F9A6}"/>
              </c:ext>
            </c:extLst>
          </c:dPt>
          <c:dPt>
            <c:idx val="459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B-62C2-44CB-B5C8-7F25B6A3F9A6}"/>
              </c:ext>
            </c:extLst>
          </c:dPt>
          <c:dPt>
            <c:idx val="460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C-62C2-44CB-B5C8-7F25B6A3F9A6}"/>
              </c:ext>
            </c:extLst>
          </c:dPt>
          <c:dPt>
            <c:idx val="461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D-62C2-44CB-B5C8-7F25B6A3F9A6}"/>
              </c:ext>
            </c:extLst>
          </c:dPt>
          <c:dPt>
            <c:idx val="462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E-62C2-44CB-B5C8-7F25B6A3F9A6}"/>
              </c:ext>
            </c:extLst>
          </c:dPt>
          <c:dPt>
            <c:idx val="463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F-62C2-44CB-B5C8-7F25B6A3F9A6}"/>
              </c:ext>
            </c:extLst>
          </c:dPt>
          <c:dPt>
            <c:idx val="464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0-62C2-44CB-B5C8-7F25B6A3F9A6}"/>
              </c:ext>
            </c:extLst>
          </c:dPt>
          <c:dPt>
            <c:idx val="465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1-62C2-44CB-B5C8-7F25B6A3F9A6}"/>
              </c:ext>
            </c:extLst>
          </c:dPt>
          <c:dPt>
            <c:idx val="466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2-62C2-44CB-B5C8-7F25B6A3F9A6}"/>
              </c:ext>
            </c:extLst>
          </c:dPt>
          <c:dPt>
            <c:idx val="467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3-62C2-44CB-B5C8-7F25B6A3F9A6}"/>
              </c:ext>
            </c:extLst>
          </c:dPt>
          <c:dPt>
            <c:idx val="468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4-62C2-44CB-B5C8-7F25B6A3F9A6}"/>
              </c:ext>
            </c:extLst>
          </c:dPt>
          <c:dPt>
            <c:idx val="469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5-62C2-44CB-B5C8-7F25B6A3F9A6}"/>
              </c:ext>
            </c:extLst>
          </c:dPt>
          <c:dPt>
            <c:idx val="470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6-62C2-44CB-B5C8-7F25B6A3F9A6}"/>
              </c:ext>
            </c:extLst>
          </c:dPt>
          <c:dPt>
            <c:idx val="471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7-62C2-44CB-B5C8-7F25B6A3F9A6}"/>
              </c:ext>
            </c:extLst>
          </c:dPt>
          <c:dPt>
            <c:idx val="472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8-62C2-44CB-B5C8-7F25B6A3F9A6}"/>
              </c:ext>
            </c:extLst>
          </c:dPt>
          <c:dPt>
            <c:idx val="473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9-62C2-44CB-B5C8-7F25B6A3F9A6}"/>
              </c:ext>
            </c:extLst>
          </c:dPt>
          <c:dPt>
            <c:idx val="474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A-62C2-44CB-B5C8-7F25B6A3F9A6}"/>
              </c:ext>
            </c:extLst>
          </c:dPt>
          <c:dPt>
            <c:idx val="475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B-62C2-44CB-B5C8-7F25B6A3F9A6}"/>
              </c:ext>
            </c:extLst>
          </c:dPt>
          <c:dPt>
            <c:idx val="476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C-62C2-44CB-B5C8-7F25B6A3F9A6}"/>
              </c:ext>
            </c:extLst>
          </c:dPt>
          <c:dPt>
            <c:idx val="477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D-62C2-44CB-B5C8-7F25B6A3F9A6}"/>
              </c:ext>
            </c:extLst>
          </c:dPt>
          <c:dPt>
            <c:idx val="478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E-62C2-44CB-B5C8-7F25B6A3F9A6}"/>
              </c:ext>
            </c:extLst>
          </c:dPt>
          <c:dPt>
            <c:idx val="479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F-62C2-44CB-B5C8-7F25B6A3F9A6}"/>
              </c:ext>
            </c:extLst>
          </c:dPt>
          <c:dPt>
            <c:idx val="480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0-62C2-44CB-B5C8-7F25B6A3F9A6}"/>
              </c:ext>
            </c:extLst>
          </c:dPt>
          <c:dPt>
            <c:idx val="481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1-62C2-44CB-B5C8-7F25B6A3F9A6}"/>
              </c:ext>
            </c:extLst>
          </c:dPt>
          <c:dPt>
            <c:idx val="482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2-62C2-44CB-B5C8-7F25B6A3F9A6}"/>
              </c:ext>
            </c:extLst>
          </c:dPt>
          <c:dPt>
            <c:idx val="483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3-62C2-44CB-B5C8-7F25B6A3F9A6}"/>
              </c:ext>
            </c:extLst>
          </c:dPt>
          <c:dPt>
            <c:idx val="484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4-62C2-44CB-B5C8-7F25B6A3F9A6}"/>
              </c:ext>
            </c:extLst>
          </c:dPt>
          <c:dPt>
            <c:idx val="485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5-62C2-44CB-B5C8-7F25B6A3F9A6}"/>
              </c:ext>
            </c:extLst>
          </c:dPt>
          <c:dPt>
            <c:idx val="486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6-62C2-44CB-B5C8-7F25B6A3F9A6}"/>
              </c:ext>
            </c:extLst>
          </c:dPt>
          <c:dPt>
            <c:idx val="487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7-62C2-44CB-B5C8-7F25B6A3F9A6}"/>
              </c:ext>
            </c:extLst>
          </c:dPt>
          <c:dPt>
            <c:idx val="488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8-62C2-44CB-B5C8-7F25B6A3F9A6}"/>
              </c:ext>
            </c:extLst>
          </c:dPt>
          <c:dPt>
            <c:idx val="489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9-62C2-44CB-B5C8-7F25B6A3F9A6}"/>
              </c:ext>
            </c:extLst>
          </c:dPt>
          <c:dPt>
            <c:idx val="490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A-62C2-44CB-B5C8-7F25B6A3F9A6}"/>
              </c:ext>
            </c:extLst>
          </c:dPt>
          <c:dPt>
            <c:idx val="491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B-62C2-44CB-B5C8-7F25B6A3F9A6}"/>
              </c:ext>
            </c:extLst>
          </c:dPt>
          <c:dPt>
            <c:idx val="492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C-62C2-44CB-B5C8-7F25B6A3F9A6}"/>
              </c:ext>
            </c:extLst>
          </c:dPt>
          <c:dPt>
            <c:idx val="493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D-62C2-44CB-B5C8-7F25B6A3F9A6}"/>
              </c:ext>
            </c:extLst>
          </c:dPt>
          <c:dPt>
            <c:idx val="494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E-62C2-44CB-B5C8-7F25B6A3F9A6}"/>
              </c:ext>
            </c:extLst>
          </c:dPt>
          <c:dPt>
            <c:idx val="495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F-62C2-44CB-B5C8-7F25B6A3F9A6}"/>
              </c:ext>
            </c:extLst>
          </c:dPt>
          <c:dPt>
            <c:idx val="496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0-62C2-44CB-B5C8-7F25B6A3F9A6}"/>
              </c:ext>
            </c:extLst>
          </c:dPt>
          <c:dPt>
            <c:idx val="497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1-62C2-44CB-B5C8-7F25B6A3F9A6}"/>
              </c:ext>
            </c:extLst>
          </c:dPt>
          <c:dPt>
            <c:idx val="498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2-62C2-44CB-B5C8-7F25B6A3F9A6}"/>
              </c:ext>
            </c:extLst>
          </c:dPt>
          <c:dPt>
            <c:idx val="499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3-62C2-44CB-B5C8-7F25B6A3F9A6}"/>
              </c:ext>
            </c:extLst>
          </c:dPt>
          <c:dPt>
            <c:idx val="500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4-62C2-44CB-B5C8-7F25B6A3F9A6}"/>
              </c:ext>
            </c:extLst>
          </c:dPt>
          <c:dPt>
            <c:idx val="501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5-62C2-44CB-B5C8-7F25B6A3F9A6}"/>
              </c:ext>
            </c:extLst>
          </c:dPt>
          <c:dPt>
            <c:idx val="502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6-62C2-44CB-B5C8-7F25B6A3F9A6}"/>
              </c:ext>
            </c:extLst>
          </c:dPt>
          <c:dPt>
            <c:idx val="503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7-62C2-44CB-B5C8-7F25B6A3F9A6}"/>
              </c:ext>
            </c:extLst>
          </c:dPt>
          <c:dPt>
            <c:idx val="504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8-62C2-44CB-B5C8-7F25B6A3F9A6}"/>
              </c:ext>
            </c:extLst>
          </c:dPt>
          <c:dPt>
            <c:idx val="505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9-62C2-44CB-B5C8-7F25B6A3F9A6}"/>
              </c:ext>
            </c:extLst>
          </c:dPt>
          <c:dPt>
            <c:idx val="506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A-62C2-44CB-B5C8-7F25B6A3F9A6}"/>
              </c:ext>
            </c:extLst>
          </c:dPt>
          <c:dPt>
            <c:idx val="507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B-62C2-44CB-B5C8-7F25B6A3F9A6}"/>
              </c:ext>
            </c:extLst>
          </c:dPt>
          <c:dPt>
            <c:idx val="508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C-62C2-44CB-B5C8-7F25B6A3F9A6}"/>
              </c:ext>
            </c:extLst>
          </c:dPt>
          <c:dPt>
            <c:idx val="509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D-62C2-44CB-B5C8-7F25B6A3F9A6}"/>
              </c:ext>
            </c:extLst>
          </c:dPt>
          <c:dPt>
            <c:idx val="510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E-62C2-44CB-B5C8-7F25B6A3F9A6}"/>
              </c:ext>
            </c:extLst>
          </c:dPt>
          <c:dPt>
            <c:idx val="511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F-62C2-44CB-B5C8-7F25B6A3F9A6}"/>
              </c:ext>
            </c:extLst>
          </c:dPt>
          <c:dPt>
            <c:idx val="512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0-62C2-44CB-B5C8-7F25B6A3F9A6}"/>
              </c:ext>
            </c:extLst>
          </c:dPt>
          <c:dPt>
            <c:idx val="513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1-62C2-44CB-B5C8-7F25B6A3F9A6}"/>
              </c:ext>
            </c:extLst>
          </c:dPt>
          <c:dPt>
            <c:idx val="514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2-62C2-44CB-B5C8-7F25B6A3F9A6}"/>
              </c:ext>
            </c:extLst>
          </c:dPt>
          <c:dPt>
            <c:idx val="515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3-62C2-44CB-B5C8-7F25B6A3F9A6}"/>
              </c:ext>
            </c:extLst>
          </c:dPt>
          <c:dPt>
            <c:idx val="516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4-62C2-44CB-B5C8-7F25B6A3F9A6}"/>
              </c:ext>
            </c:extLst>
          </c:dPt>
          <c:dPt>
            <c:idx val="517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5-62C2-44CB-B5C8-7F25B6A3F9A6}"/>
              </c:ext>
            </c:extLst>
          </c:dPt>
          <c:dPt>
            <c:idx val="518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6-62C2-44CB-B5C8-7F25B6A3F9A6}"/>
              </c:ext>
            </c:extLst>
          </c:dPt>
          <c:dPt>
            <c:idx val="519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7-62C2-44CB-B5C8-7F25B6A3F9A6}"/>
              </c:ext>
            </c:extLst>
          </c:dPt>
          <c:dPt>
            <c:idx val="520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8-62C2-44CB-B5C8-7F25B6A3F9A6}"/>
              </c:ext>
            </c:extLst>
          </c:dPt>
          <c:dPt>
            <c:idx val="521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9-62C2-44CB-B5C8-7F25B6A3F9A6}"/>
              </c:ext>
            </c:extLst>
          </c:dPt>
          <c:dPt>
            <c:idx val="522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A-62C2-44CB-B5C8-7F25B6A3F9A6}"/>
              </c:ext>
            </c:extLst>
          </c:dPt>
          <c:dPt>
            <c:idx val="523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B-62C2-44CB-B5C8-7F25B6A3F9A6}"/>
              </c:ext>
            </c:extLst>
          </c:dPt>
          <c:dPt>
            <c:idx val="524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C-62C2-44CB-B5C8-7F25B6A3F9A6}"/>
              </c:ext>
            </c:extLst>
          </c:dPt>
          <c:dPt>
            <c:idx val="525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D-62C2-44CB-B5C8-7F25B6A3F9A6}"/>
              </c:ext>
            </c:extLst>
          </c:dPt>
          <c:dPt>
            <c:idx val="526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E-62C2-44CB-B5C8-7F25B6A3F9A6}"/>
              </c:ext>
            </c:extLst>
          </c:dPt>
          <c:dPt>
            <c:idx val="527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F-62C2-44CB-B5C8-7F25B6A3F9A6}"/>
              </c:ext>
            </c:extLst>
          </c:dPt>
          <c:dPt>
            <c:idx val="528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0-62C2-44CB-B5C8-7F25B6A3F9A6}"/>
              </c:ext>
            </c:extLst>
          </c:dPt>
          <c:dPt>
            <c:idx val="529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1-62C2-44CB-B5C8-7F25B6A3F9A6}"/>
              </c:ext>
            </c:extLst>
          </c:dPt>
          <c:dPt>
            <c:idx val="530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2-62C2-44CB-B5C8-7F25B6A3F9A6}"/>
              </c:ext>
            </c:extLst>
          </c:dPt>
          <c:dPt>
            <c:idx val="531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3-62C2-44CB-B5C8-7F25B6A3F9A6}"/>
              </c:ext>
            </c:extLst>
          </c:dPt>
          <c:dPt>
            <c:idx val="532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4-62C2-44CB-B5C8-7F25B6A3F9A6}"/>
              </c:ext>
            </c:extLst>
          </c:dPt>
          <c:dPt>
            <c:idx val="533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5-62C2-44CB-B5C8-7F25B6A3F9A6}"/>
              </c:ext>
            </c:extLst>
          </c:dPt>
          <c:dPt>
            <c:idx val="534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6-62C2-44CB-B5C8-7F25B6A3F9A6}"/>
              </c:ext>
            </c:extLst>
          </c:dPt>
          <c:dPt>
            <c:idx val="535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7-62C2-44CB-B5C8-7F25B6A3F9A6}"/>
              </c:ext>
            </c:extLst>
          </c:dPt>
          <c:dPt>
            <c:idx val="536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8-62C2-44CB-B5C8-7F25B6A3F9A6}"/>
              </c:ext>
            </c:extLst>
          </c:dPt>
          <c:dPt>
            <c:idx val="537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9-62C2-44CB-B5C8-7F25B6A3F9A6}"/>
              </c:ext>
            </c:extLst>
          </c:dPt>
          <c:dPt>
            <c:idx val="538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A-62C2-44CB-B5C8-7F25B6A3F9A6}"/>
              </c:ext>
            </c:extLst>
          </c:dPt>
          <c:dPt>
            <c:idx val="539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B-62C2-44CB-B5C8-7F25B6A3F9A6}"/>
              </c:ext>
            </c:extLst>
          </c:dPt>
          <c:dPt>
            <c:idx val="540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C-62C2-44CB-B5C8-7F25B6A3F9A6}"/>
              </c:ext>
            </c:extLst>
          </c:dPt>
          <c:dPt>
            <c:idx val="541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D-62C2-44CB-B5C8-7F25B6A3F9A6}"/>
              </c:ext>
            </c:extLst>
          </c:dPt>
          <c:dPt>
            <c:idx val="542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E-62C2-44CB-B5C8-7F25B6A3F9A6}"/>
              </c:ext>
            </c:extLst>
          </c:dPt>
          <c:dPt>
            <c:idx val="543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F-62C2-44CB-B5C8-7F25B6A3F9A6}"/>
              </c:ext>
            </c:extLst>
          </c:dPt>
          <c:dPt>
            <c:idx val="544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0-62C2-44CB-B5C8-7F25B6A3F9A6}"/>
              </c:ext>
            </c:extLst>
          </c:dPt>
          <c:dPt>
            <c:idx val="545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1-62C2-44CB-B5C8-7F25B6A3F9A6}"/>
              </c:ext>
            </c:extLst>
          </c:dPt>
          <c:dPt>
            <c:idx val="546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2-62C2-44CB-B5C8-7F25B6A3F9A6}"/>
              </c:ext>
            </c:extLst>
          </c:dPt>
          <c:dPt>
            <c:idx val="547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3-62C2-44CB-B5C8-7F25B6A3F9A6}"/>
              </c:ext>
            </c:extLst>
          </c:dPt>
          <c:dPt>
            <c:idx val="548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4-62C2-44CB-B5C8-7F25B6A3F9A6}"/>
              </c:ext>
            </c:extLst>
          </c:dPt>
          <c:dPt>
            <c:idx val="549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5-62C2-44CB-B5C8-7F25B6A3F9A6}"/>
              </c:ext>
            </c:extLst>
          </c:dPt>
          <c:dPt>
            <c:idx val="550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6-62C2-44CB-B5C8-7F25B6A3F9A6}"/>
              </c:ext>
            </c:extLst>
          </c:dPt>
          <c:dPt>
            <c:idx val="551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7-62C2-44CB-B5C8-7F25B6A3F9A6}"/>
              </c:ext>
            </c:extLst>
          </c:dPt>
          <c:dPt>
            <c:idx val="552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8-62C2-44CB-B5C8-7F25B6A3F9A6}"/>
              </c:ext>
            </c:extLst>
          </c:dPt>
          <c:dPt>
            <c:idx val="553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9-62C2-44CB-B5C8-7F25B6A3F9A6}"/>
              </c:ext>
            </c:extLst>
          </c:dPt>
          <c:dPt>
            <c:idx val="554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A-62C2-44CB-B5C8-7F25B6A3F9A6}"/>
              </c:ext>
            </c:extLst>
          </c:dPt>
          <c:dPt>
            <c:idx val="555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B-62C2-44CB-B5C8-7F25B6A3F9A6}"/>
              </c:ext>
            </c:extLst>
          </c:dPt>
          <c:dPt>
            <c:idx val="556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C-62C2-44CB-B5C8-7F25B6A3F9A6}"/>
              </c:ext>
            </c:extLst>
          </c:dPt>
          <c:dPt>
            <c:idx val="557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D-62C2-44CB-B5C8-7F25B6A3F9A6}"/>
              </c:ext>
            </c:extLst>
          </c:dPt>
          <c:dPt>
            <c:idx val="558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E-62C2-44CB-B5C8-7F25B6A3F9A6}"/>
              </c:ext>
            </c:extLst>
          </c:dPt>
          <c:dPt>
            <c:idx val="559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F-62C2-44CB-B5C8-7F25B6A3F9A6}"/>
              </c:ext>
            </c:extLst>
          </c:dPt>
          <c:dPt>
            <c:idx val="560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0-62C2-44CB-B5C8-7F25B6A3F9A6}"/>
              </c:ext>
            </c:extLst>
          </c:dPt>
          <c:dPt>
            <c:idx val="561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1-62C2-44CB-B5C8-7F25B6A3F9A6}"/>
              </c:ext>
            </c:extLst>
          </c:dPt>
          <c:dPt>
            <c:idx val="562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2-62C2-44CB-B5C8-7F25B6A3F9A6}"/>
              </c:ext>
            </c:extLst>
          </c:dPt>
          <c:dPt>
            <c:idx val="563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3-62C2-44CB-B5C8-7F25B6A3F9A6}"/>
              </c:ext>
            </c:extLst>
          </c:dPt>
          <c:dPt>
            <c:idx val="564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4-62C2-44CB-B5C8-7F25B6A3F9A6}"/>
              </c:ext>
            </c:extLst>
          </c:dPt>
          <c:dPt>
            <c:idx val="565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5-62C2-44CB-B5C8-7F25B6A3F9A6}"/>
              </c:ext>
            </c:extLst>
          </c:dPt>
          <c:dPt>
            <c:idx val="566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6-62C2-44CB-B5C8-7F25B6A3F9A6}"/>
              </c:ext>
            </c:extLst>
          </c:dPt>
          <c:dPt>
            <c:idx val="567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7-62C2-44CB-B5C8-7F25B6A3F9A6}"/>
              </c:ext>
            </c:extLst>
          </c:dPt>
          <c:dPt>
            <c:idx val="568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8-62C2-44CB-B5C8-7F25B6A3F9A6}"/>
              </c:ext>
            </c:extLst>
          </c:dPt>
          <c:dPt>
            <c:idx val="569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9-62C2-44CB-B5C8-7F25B6A3F9A6}"/>
              </c:ext>
            </c:extLst>
          </c:dPt>
          <c:dPt>
            <c:idx val="570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A-62C2-44CB-B5C8-7F25B6A3F9A6}"/>
              </c:ext>
            </c:extLst>
          </c:dPt>
          <c:dPt>
            <c:idx val="571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B-62C2-44CB-B5C8-7F25B6A3F9A6}"/>
              </c:ext>
            </c:extLst>
          </c:dPt>
          <c:dPt>
            <c:idx val="572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C-62C2-44CB-B5C8-7F25B6A3F9A6}"/>
              </c:ext>
            </c:extLst>
          </c:dPt>
          <c:dPt>
            <c:idx val="573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D-62C2-44CB-B5C8-7F25B6A3F9A6}"/>
              </c:ext>
            </c:extLst>
          </c:dPt>
          <c:dPt>
            <c:idx val="574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E-62C2-44CB-B5C8-7F25B6A3F9A6}"/>
              </c:ext>
            </c:extLst>
          </c:dPt>
          <c:dPt>
            <c:idx val="575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F-62C2-44CB-B5C8-7F25B6A3F9A6}"/>
              </c:ext>
            </c:extLst>
          </c:dPt>
          <c:dPt>
            <c:idx val="576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0-62C2-44CB-B5C8-7F25B6A3F9A6}"/>
              </c:ext>
            </c:extLst>
          </c:dPt>
          <c:dPt>
            <c:idx val="577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1-62C2-44CB-B5C8-7F25B6A3F9A6}"/>
              </c:ext>
            </c:extLst>
          </c:dPt>
          <c:dPt>
            <c:idx val="578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2-62C2-44CB-B5C8-7F25B6A3F9A6}"/>
              </c:ext>
            </c:extLst>
          </c:dPt>
          <c:dPt>
            <c:idx val="579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3-62C2-44CB-B5C8-7F25B6A3F9A6}"/>
              </c:ext>
            </c:extLst>
          </c:dPt>
          <c:dPt>
            <c:idx val="580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4-62C2-44CB-B5C8-7F25B6A3F9A6}"/>
              </c:ext>
            </c:extLst>
          </c:dPt>
          <c:dPt>
            <c:idx val="581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5-62C2-44CB-B5C8-7F25B6A3F9A6}"/>
              </c:ext>
            </c:extLst>
          </c:dPt>
          <c:dPt>
            <c:idx val="582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6-62C2-44CB-B5C8-7F25B6A3F9A6}"/>
              </c:ext>
            </c:extLst>
          </c:dPt>
          <c:dPt>
            <c:idx val="583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7-62C2-44CB-B5C8-7F25B6A3F9A6}"/>
              </c:ext>
            </c:extLst>
          </c:dPt>
          <c:dPt>
            <c:idx val="584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8-62C2-44CB-B5C8-7F25B6A3F9A6}"/>
              </c:ext>
            </c:extLst>
          </c:dPt>
          <c:dPt>
            <c:idx val="585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9-62C2-44CB-B5C8-7F25B6A3F9A6}"/>
              </c:ext>
            </c:extLst>
          </c:dPt>
          <c:dPt>
            <c:idx val="586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A-62C2-44CB-B5C8-7F25B6A3F9A6}"/>
              </c:ext>
            </c:extLst>
          </c:dPt>
          <c:dPt>
            <c:idx val="587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B-62C2-44CB-B5C8-7F25B6A3F9A6}"/>
              </c:ext>
            </c:extLst>
          </c:dPt>
          <c:dPt>
            <c:idx val="588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C-62C2-44CB-B5C8-7F25B6A3F9A6}"/>
              </c:ext>
            </c:extLst>
          </c:dPt>
          <c:dPt>
            <c:idx val="589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D-62C2-44CB-B5C8-7F25B6A3F9A6}"/>
              </c:ext>
            </c:extLst>
          </c:dPt>
          <c:dPt>
            <c:idx val="590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E-62C2-44CB-B5C8-7F25B6A3F9A6}"/>
              </c:ext>
            </c:extLst>
          </c:dPt>
          <c:dPt>
            <c:idx val="591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F-62C2-44CB-B5C8-7F25B6A3F9A6}"/>
              </c:ext>
            </c:extLst>
          </c:dPt>
          <c:dPt>
            <c:idx val="592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0-62C2-44CB-B5C8-7F25B6A3F9A6}"/>
              </c:ext>
            </c:extLst>
          </c:dPt>
          <c:dPt>
            <c:idx val="593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1-62C2-44CB-B5C8-7F25B6A3F9A6}"/>
              </c:ext>
            </c:extLst>
          </c:dPt>
          <c:dPt>
            <c:idx val="594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2-62C2-44CB-B5C8-7F25B6A3F9A6}"/>
              </c:ext>
            </c:extLst>
          </c:dPt>
          <c:dPt>
            <c:idx val="595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3-62C2-44CB-B5C8-7F25B6A3F9A6}"/>
              </c:ext>
            </c:extLst>
          </c:dPt>
          <c:dPt>
            <c:idx val="596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4-62C2-44CB-B5C8-7F25B6A3F9A6}"/>
              </c:ext>
            </c:extLst>
          </c:dPt>
          <c:dPt>
            <c:idx val="597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5-62C2-44CB-B5C8-7F25B6A3F9A6}"/>
              </c:ext>
            </c:extLst>
          </c:dPt>
          <c:dPt>
            <c:idx val="598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6-62C2-44CB-B5C8-7F25B6A3F9A6}"/>
              </c:ext>
            </c:extLst>
          </c:dPt>
          <c:dPt>
            <c:idx val="599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7-62C2-44CB-B5C8-7F25B6A3F9A6}"/>
              </c:ext>
            </c:extLst>
          </c:dPt>
          <c:dPt>
            <c:idx val="600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8-62C2-44CB-B5C8-7F25B6A3F9A6}"/>
              </c:ext>
            </c:extLst>
          </c:dPt>
          <c:dPt>
            <c:idx val="601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9-62C2-44CB-B5C8-7F25B6A3F9A6}"/>
              </c:ext>
            </c:extLst>
          </c:dPt>
          <c:dPt>
            <c:idx val="602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A-62C2-44CB-B5C8-7F25B6A3F9A6}"/>
              </c:ext>
            </c:extLst>
          </c:dPt>
          <c:dPt>
            <c:idx val="603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B-62C2-44CB-B5C8-7F25B6A3F9A6}"/>
              </c:ext>
            </c:extLst>
          </c:dPt>
          <c:dPt>
            <c:idx val="604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C-62C2-44CB-B5C8-7F25B6A3F9A6}"/>
              </c:ext>
            </c:extLst>
          </c:dPt>
          <c:dPt>
            <c:idx val="605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D-62C2-44CB-B5C8-7F25B6A3F9A6}"/>
              </c:ext>
            </c:extLst>
          </c:dPt>
          <c:dPt>
            <c:idx val="606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E-62C2-44CB-B5C8-7F25B6A3F9A6}"/>
              </c:ext>
            </c:extLst>
          </c:dPt>
          <c:dPt>
            <c:idx val="607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F-62C2-44CB-B5C8-7F25B6A3F9A6}"/>
              </c:ext>
            </c:extLst>
          </c:dPt>
          <c:dPt>
            <c:idx val="608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0-62C2-44CB-B5C8-7F25B6A3F9A6}"/>
              </c:ext>
            </c:extLst>
          </c:dPt>
          <c:dPt>
            <c:idx val="609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1-62C2-44CB-B5C8-7F25B6A3F9A6}"/>
              </c:ext>
            </c:extLst>
          </c:dPt>
          <c:dPt>
            <c:idx val="610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2-62C2-44CB-B5C8-7F25B6A3F9A6}"/>
              </c:ext>
            </c:extLst>
          </c:dPt>
          <c:dPt>
            <c:idx val="611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3-62C2-44CB-B5C8-7F25B6A3F9A6}"/>
              </c:ext>
            </c:extLst>
          </c:dPt>
          <c:dPt>
            <c:idx val="612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4-62C2-44CB-B5C8-7F25B6A3F9A6}"/>
              </c:ext>
            </c:extLst>
          </c:dPt>
          <c:dPt>
            <c:idx val="613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5-62C2-44CB-B5C8-7F25B6A3F9A6}"/>
              </c:ext>
            </c:extLst>
          </c:dPt>
          <c:dPt>
            <c:idx val="614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6-62C2-44CB-B5C8-7F25B6A3F9A6}"/>
              </c:ext>
            </c:extLst>
          </c:dPt>
          <c:dPt>
            <c:idx val="615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7-62C2-44CB-B5C8-7F25B6A3F9A6}"/>
              </c:ext>
            </c:extLst>
          </c:dPt>
          <c:dPt>
            <c:idx val="616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8-62C2-44CB-B5C8-7F25B6A3F9A6}"/>
              </c:ext>
            </c:extLst>
          </c:dPt>
          <c:dPt>
            <c:idx val="617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9-62C2-44CB-B5C8-7F25B6A3F9A6}"/>
              </c:ext>
            </c:extLst>
          </c:dPt>
          <c:dPt>
            <c:idx val="618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A-62C2-44CB-B5C8-7F25B6A3F9A6}"/>
              </c:ext>
            </c:extLst>
          </c:dPt>
          <c:dPt>
            <c:idx val="619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B-62C2-44CB-B5C8-7F25B6A3F9A6}"/>
              </c:ext>
            </c:extLst>
          </c:dPt>
          <c:dPt>
            <c:idx val="620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C-62C2-44CB-B5C8-7F25B6A3F9A6}"/>
              </c:ext>
            </c:extLst>
          </c:dPt>
          <c:dPt>
            <c:idx val="621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D-62C2-44CB-B5C8-7F25B6A3F9A6}"/>
              </c:ext>
            </c:extLst>
          </c:dPt>
          <c:dPt>
            <c:idx val="622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E-62C2-44CB-B5C8-7F25B6A3F9A6}"/>
              </c:ext>
            </c:extLst>
          </c:dPt>
          <c:dPt>
            <c:idx val="623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F-62C2-44CB-B5C8-7F25B6A3F9A6}"/>
              </c:ext>
            </c:extLst>
          </c:dPt>
          <c:dPt>
            <c:idx val="624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0-62C2-44CB-B5C8-7F25B6A3F9A6}"/>
              </c:ext>
            </c:extLst>
          </c:dPt>
          <c:dPt>
            <c:idx val="625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1-62C2-44CB-B5C8-7F25B6A3F9A6}"/>
              </c:ext>
            </c:extLst>
          </c:dPt>
          <c:dPt>
            <c:idx val="626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2-62C2-44CB-B5C8-7F25B6A3F9A6}"/>
              </c:ext>
            </c:extLst>
          </c:dPt>
          <c:dPt>
            <c:idx val="627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3-62C2-44CB-B5C8-7F25B6A3F9A6}"/>
              </c:ext>
            </c:extLst>
          </c:dPt>
          <c:dPt>
            <c:idx val="628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4-62C2-44CB-B5C8-7F25B6A3F9A6}"/>
              </c:ext>
            </c:extLst>
          </c:dPt>
          <c:dPt>
            <c:idx val="629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5-62C2-44CB-B5C8-7F25B6A3F9A6}"/>
              </c:ext>
            </c:extLst>
          </c:dPt>
          <c:dPt>
            <c:idx val="630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6-62C2-44CB-B5C8-7F25B6A3F9A6}"/>
              </c:ext>
            </c:extLst>
          </c:dPt>
          <c:dPt>
            <c:idx val="631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7-62C2-44CB-B5C8-7F25B6A3F9A6}"/>
              </c:ext>
            </c:extLst>
          </c:dPt>
          <c:dPt>
            <c:idx val="632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8-62C2-44CB-B5C8-7F25B6A3F9A6}"/>
              </c:ext>
            </c:extLst>
          </c:dPt>
          <c:dPt>
            <c:idx val="633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9-62C2-44CB-B5C8-7F25B6A3F9A6}"/>
              </c:ext>
            </c:extLst>
          </c:dPt>
          <c:dPt>
            <c:idx val="634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A-62C2-44CB-B5C8-7F25B6A3F9A6}"/>
              </c:ext>
            </c:extLst>
          </c:dPt>
          <c:dPt>
            <c:idx val="635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B-62C2-44CB-B5C8-7F25B6A3F9A6}"/>
              </c:ext>
            </c:extLst>
          </c:dPt>
          <c:dPt>
            <c:idx val="636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C-62C2-44CB-B5C8-7F25B6A3F9A6}"/>
              </c:ext>
            </c:extLst>
          </c:dPt>
          <c:dPt>
            <c:idx val="637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D-62C2-44CB-B5C8-7F25B6A3F9A6}"/>
              </c:ext>
            </c:extLst>
          </c:dPt>
          <c:dPt>
            <c:idx val="638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E-62C2-44CB-B5C8-7F25B6A3F9A6}"/>
              </c:ext>
            </c:extLst>
          </c:dPt>
          <c:dPt>
            <c:idx val="639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F-62C2-44CB-B5C8-7F25B6A3F9A6}"/>
              </c:ext>
            </c:extLst>
          </c:dPt>
          <c:dPt>
            <c:idx val="640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0-62C2-44CB-B5C8-7F25B6A3F9A6}"/>
              </c:ext>
            </c:extLst>
          </c:dPt>
          <c:dPt>
            <c:idx val="641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1-62C2-44CB-B5C8-7F25B6A3F9A6}"/>
              </c:ext>
            </c:extLst>
          </c:dPt>
          <c:dPt>
            <c:idx val="642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2-62C2-44CB-B5C8-7F25B6A3F9A6}"/>
              </c:ext>
            </c:extLst>
          </c:dPt>
          <c:dPt>
            <c:idx val="643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3-62C2-44CB-B5C8-7F25B6A3F9A6}"/>
              </c:ext>
            </c:extLst>
          </c:dPt>
          <c:dPt>
            <c:idx val="644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4-62C2-44CB-B5C8-7F25B6A3F9A6}"/>
              </c:ext>
            </c:extLst>
          </c:dPt>
          <c:dPt>
            <c:idx val="645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5-62C2-44CB-B5C8-7F25B6A3F9A6}"/>
              </c:ext>
            </c:extLst>
          </c:dPt>
          <c:dPt>
            <c:idx val="646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6-62C2-44CB-B5C8-7F25B6A3F9A6}"/>
              </c:ext>
            </c:extLst>
          </c:dPt>
          <c:dPt>
            <c:idx val="647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7-62C2-44CB-B5C8-7F25B6A3F9A6}"/>
              </c:ext>
            </c:extLst>
          </c:dPt>
          <c:dPt>
            <c:idx val="648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8-62C2-44CB-B5C8-7F25B6A3F9A6}"/>
              </c:ext>
            </c:extLst>
          </c:dPt>
          <c:dPt>
            <c:idx val="649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9-62C2-44CB-B5C8-7F25B6A3F9A6}"/>
              </c:ext>
            </c:extLst>
          </c:dPt>
          <c:dPt>
            <c:idx val="650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A-62C2-44CB-B5C8-7F25B6A3F9A6}"/>
              </c:ext>
            </c:extLst>
          </c:dPt>
          <c:dPt>
            <c:idx val="651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B-62C2-44CB-B5C8-7F25B6A3F9A6}"/>
              </c:ext>
            </c:extLst>
          </c:dPt>
          <c:dPt>
            <c:idx val="652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C-62C2-44CB-B5C8-7F25B6A3F9A6}"/>
              </c:ext>
            </c:extLst>
          </c:dPt>
          <c:dPt>
            <c:idx val="653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D-62C2-44CB-B5C8-7F25B6A3F9A6}"/>
              </c:ext>
            </c:extLst>
          </c:dPt>
          <c:dPt>
            <c:idx val="654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E-62C2-44CB-B5C8-7F25B6A3F9A6}"/>
              </c:ext>
            </c:extLst>
          </c:dPt>
          <c:dPt>
            <c:idx val="655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F-62C2-44CB-B5C8-7F25B6A3F9A6}"/>
              </c:ext>
            </c:extLst>
          </c:dPt>
          <c:dPt>
            <c:idx val="656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0-62C2-44CB-B5C8-7F25B6A3F9A6}"/>
              </c:ext>
            </c:extLst>
          </c:dPt>
          <c:dPt>
            <c:idx val="657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1-62C2-44CB-B5C8-7F25B6A3F9A6}"/>
              </c:ext>
            </c:extLst>
          </c:dPt>
          <c:dPt>
            <c:idx val="658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2-62C2-44CB-B5C8-7F25B6A3F9A6}"/>
              </c:ext>
            </c:extLst>
          </c:dPt>
          <c:dPt>
            <c:idx val="659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3-62C2-44CB-B5C8-7F25B6A3F9A6}"/>
              </c:ext>
            </c:extLst>
          </c:dPt>
          <c:dPt>
            <c:idx val="660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4-62C2-44CB-B5C8-7F25B6A3F9A6}"/>
              </c:ext>
            </c:extLst>
          </c:dPt>
          <c:dPt>
            <c:idx val="661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5-62C2-44CB-B5C8-7F25B6A3F9A6}"/>
              </c:ext>
            </c:extLst>
          </c:dPt>
          <c:dPt>
            <c:idx val="662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6-62C2-44CB-B5C8-7F25B6A3F9A6}"/>
              </c:ext>
            </c:extLst>
          </c:dPt>
          <c:dPt>
            <c:idx val="663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7-62C2-44CB-B5C8-7F25B6A3F9A6}"/>
              </c:ext>
            </c:extLst>
          </c:dPt>
          <c:dPt>
            <c:idx val="664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8-62C2-44CB-B5C8-7F25B6A3F9A6}"/>
              </c:ext>
            </c:extLst>
          </c:dPt>
          <c:dPt>
            <c:idx val="665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9-62C2-44CB-B5C8-7F25B6A3F9A6}"/>
              </c:ext>
            </c:extLst>
          </c:dPt>
          <c:dPt>
            <c:idx val="666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A-62C2-44CB-B5C8-7F25B6A3F9A6}"/>
              </c:ext>
            </c:extLst>
          </c:dPt>
          <c:dPt>
            <c:idx val="667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B-62C2-44CB-B5C8-7F25B6A3F9A6}"/>
              </c:ext>
            </c:extLst>
          </c:dPt>
          <c:dPt>
            <c:idx val="668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C-62C2-44CB-B5C8-7F25B6A3F9A6}"/>
              </c:ext>
            </c:extLst>
          </c:dPt>
          <c:dPt>
            <c:idx val="669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D-62C2-44CB-B5C8-7F25B6A3F9A6}"/>
              </c:ext>
            </c:extLst>
          </c:dPt>
          <c:dPt>
            <c:idx val="670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E-62C2-44CB-B5C8-7F25B6A3F9A6}"/>
              </c:ext>
            </c:extLst>
          </c:dPt>
          <c:dPt>
            <c:idx val="671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F-62C2-44CB-B5C8-7F25B6A3F9A6}"/>
              </c:ext>
            </c:extLst>
          </c:dPt>
          <c:dPt>
            <c:idx val="672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0-62C2-44CB-B5C8-7F25B6A3F9A6}"/>
              </c:ext>
            </c:extLst>
          </c:dPt>
          <c:dPt>
            <c:idx val="673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1-62C2-44CB-B5C8-7F25B6A3F9A6}"/>
              </c:ext>
            </c:extLst>
          </c:dPt>
          <c:dPt>
            <c:idx val="674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2-62C2-44CB-B5C8-7F25B6A3F9A6}"/>
              </c:ext>
            </c:extLst>
          </c:dPt>
          <c:dPt>
            <c:idx val="675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3-62C2-44CB-B5C8-7F25B6A3F9A6}"/>
              </c:ext>
            </c:extLst>
          </c:dPt>
          <c:dPt>
            <c:idx val="676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4-62C2-44CB-B5C8-7F25B6A3F9A6}"/>
              </c:ext>
            </c:extLst>
          </c:dPt>
          <c:dPt>
            <c:idx val="677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5-62C2-44CB-B5C8-7F25B6A3F9A6}"/>
              </c:ext>
            </c:extLst>
          </c:dPt>
          <c:dPt>
            <c:idx val="678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6-62C2-44CB-B5C8-7F25B6A3F9A6}"/>
              </c:ext>
            </c:extLst>
          </c:dPt>
          <c:dPt>
            <c:idx val="679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7-62C2-44CB-B5C8-7F25B6A3F9A6}"/>
              </c:ext>
            </c:extLst>
          </c:dPt>
          <c:dPt>
            <c:idx val="680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8-62C2-44CB-B5C8-7F25B6A3F9A6}"/>
              </c:ext>
            </c:extLst>
          </c:dPt>
          <c:dPt>
            <c:idx val="681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9-62C2-44CB-B5C8-7F25B6A3F9A6}"/>
              </c:ext>
            </c:extLst>
          </c:dPt>
          <c:dPt>
            <c:idx val="682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A-62C2-44CB-B5C8-7F25B6A3F9A6}"/>
              </c:ext>
            </c:extLst>
          </c:dPt>
          <c:dPt>
            <c:idx val="683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B-62C2-44CB-B5C8-7F25B6A3F9A6}"/>
              </c:ext>
            </c:extLst>
          </c:dPt>
          <c:dPt>
            <c:idx val="684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C-62C2-44CB-B5C8-7F25B6A3F9A6}"/>
              </c:ext>
            </c:extLst>
          </c:dPt>
          <c:dPt>
            <c:idx val="685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D-62C2-44CB-B5C8-7F25B6A3F9A6}"/>
              </c:ext>
            </c:extLst>
          </c:dPt>
          <c:dPt>
            <c:idx val="686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E-62C2-44CB-B5C8-7F25B6A3F9A6}"/>
              </c:ext>
            </c:extLst>
          </c:dPt>
          <c:dPt>
            <c:idx val="687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F-62C2-44CB-B5C8-7F25B6A3F9A6}"/>
              </c:ext>
            </c:extLst>
          </c:dPt>
          <c:dPt>
            <c:idx val="688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0-62C2-44CB-B5C8-7F25B6A3F9A6}"/>
              </c:ext>
            </c:extLst>
          </c:dPt>
          <c:dPt>
            <c:idx val="689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1-62C2-44CB-B5C8-7F25B6A3F9A6}"/>
              </c:ext>
            </c:extLst>
          </c:dPt>
          <c:dPt>
            <c:idx val="690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2-62C2-44CB-B5C8-7F25B6A3F9A6}"/>
              </c:ext>
            </c:extLst>
          </c:dPt>
          <c:dPt>
            <c:idx val="691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3-62C2-44CB-B5C8-7F25B6A3F9A6}"/>
              </c:ext>
            </c:extLst>
          </c:dPt>
          <c:dPt>
            <c:idx val="692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4-62C2-44CB-B5C8-7F25B6A3F9A6}"/>
              </c:ext>
            </c:extLst>
          </c:dPt>
          <c:dPt>
            <c:idx val="693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5-62C2-44CB-B5C8-7F25B6A3F9A6}"/>
              </c:ext>
            </c:extLst>
          </c:dPt>
          <c:dPt>
            <c:idx val="694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6-62C2-44CB-B5C8-7F25B6A3F9A6}"/>
              </c:ext>
            </c:extLst>
          </c:dPt>
          <c:dPt>
            <c:idx val="695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7-62C2-44CB-B5C8-7F25B6A3F9A6}"/>
              </c:ext>
            </c:extLst>
          </c:dPt>
          <c:dPt>
            <c:idx val="696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8-62C2-44CB-B5C8-7F25B6A3F9A6}"/>
              </c:ext>
            </c:extLst>
          </c:dPt>
          <c:dPt>
            <c:idx val="697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9-62C2-44CB-B5C8-7F25B6A3F9A6}"/>
              </c:ext>
            </c:extLst>
          </c:dPt>
          <c:dPt>
            <c:idx val="698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A-62C2-44CB-B5C8-7F25B6A3F9A6}"/>
              </c:ext>
            </c:extLst>
          </c:dPt>
          <c:dPt>
            <c:idx val="699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B-62C2-44CB-B5C8-7F25B6A3F9A6}"/>
              </c:ext>
            </c:extLst>
          </c:dPt>
          <c:dPt>
            <c:idx val="700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C-62C2-44CB-B5C8-7F25B6A3F9A6}"/>
              </c:ext>
            </c:extLst>
          </c:dPt>
          <c:dPt>
            <c:idx val="701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D-62C2-44CB-B5C8-7F25B6A3F9A6}"/>
              </c:ext>
            </c:extLst>
          </c:dPt>
          <c:dPt>
            <c:idx val="702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E-62C2-44CB-B5C8-7F25B6A3F9A6}"/>
              </c:ext>
            </c:extLst>
          </c:dPt>
          <c:dPt>
            <c:idx val="703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F-62C2-44CB-B5C8-7F25B6A3F9A6}"/>
              </c:ext>
            </c:extLst>
          </c:dPt>
          <c:dPt>
            <c:idx val="704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0-62C2-44CB-B5C8-7F25B6A3F9A6}"/>
              </c:ext>
            </c:extLst>
          </c:dPt>
          <c:dPt>
            <c:idx val="705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1-62C2-44CB-B5C8-7F25B6A3F9A6}"/>
              </c:ext>
            </c:extLst>
          </c:dPt>
          <c:dPt>
            <c:idx val="706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2-62C2-44CB-B5C8-7F25B6A3F9A6}"/>
              </c:ext>
            </c:extLst>
          </c:dPt>
          <c:dPt>
            <c:idx val="707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3-62C2-44CB-B5C8-7F25B6A3F9A6}"/>
              </c:ext>
            </c:extLst>
          </c:dPt>
          <c:dPt>
            <c:idx val="708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4-62C2-44CB-B5C8-7F25B6A3F9A6}"/>
              </c:ext>
            </c:extLst>
          </c:dPt>
          <c:dPt>
            <c:idx val="709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5-62C2-44CB-B5C8-7F25B6A3F9A6}"/>
              </c:ext>
            </c:extLst>
          </c:dPt>
          <c:dPt>
            <c:idx val="710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6-62C2-44CB-B5C8-7F25B6A3F9A6}"/>
              </c:ext>
            </c:extLst>
          </c:dPt>
          <c:dPt>
            <c:idx val="711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7-62C2-44CB-B5C8-7F25B6A3F9A6}"/>
              </c:ext>
            </c:extLst>
          </c:dPt>
          <c:dPt>
            <c:idx val="712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8-62C2-44CB-B5C8-7F25B6A3F9A6}"/>
              </c:ext>
            </c:extLst>
          </c:dPt>
          <c:dPt>
            <c:idx val="713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9-62C2-44CB-B5C8-7F25B6A3F9A6}"/>
              </c:ext>
            </c:extLst>
          </c:dPt>
          <c:dPt>
            <c:idx val="714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A-62C2-44CB-B5C8-7F25B6A3F9A6}"/>
              </c:ext>
            </c:extLst>
          </c:dPt>
          <c:dPt>
            <c:idx val="715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B-62C2-44CB-B5C8-7F25B6A3F9A6}"/>
              </c:ext>
            </c:extLst>
          </c:dPt>
          <c:dPt>
            <c:idx val="716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C-62C2-44CB-B5C8-7F25B6A3F9A6}"/>
              </c:ext>
            </c:extLst>
          </c:dPt>
          <c:dPt>
            <c:idx val="717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D-62C2-44CB-B5C8-7F25B6A3F9A6}"/>
              </c:ext>
            </c:extLst>
          </c:dPt>
          <c:dPt>
            <c:idx val="718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E-62C2-44CB-B5C8-7F25B6A3F9A6}"/>
              </c:ext>
            </c:extLst>
          </c:dPt>
          <c:dPt>
            <c:idx val="719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F-62C2-44CB-B5C8-7F25B6A3F9A6}"/>
              </c:ext>
            </c:extLst>
          </c:dPt>
          <c:dPt>
            <c:idx val="720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0-62C2-44CB-B5C8-7F25B6A3F9A6}"/>
              </c:ext>
            </c:extLst>
          </c:dPt>
          <c:dPt>
            <c:idx val="721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1-62C2-44CB-B5C8-7F25B6A3F9A6}"/>
              </c:ext>
            </c:extLst>
          </c:dPt>
          <c:dPt>
            <c:idx val="722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2-62C2-44CB-B5C8-7F25B6A3F9A6}"/>
              </c:ext>
            </c:extLst>
          </c:dPt>
          <c:dPt>
            <c:idx val="723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3-62C2-44CB-B5C8-7F25B6A3F9A6}"/>
              </c:ext>
            </c:extLst>
          </c:dPt>
          <c:dPt>
            <c:idx val="724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4-62C2-44CB-B5C8-7F25B6A3F9A6}"/>
              </c:ext>
            </c:extLst>
          </c:dPt>
          <c:dPt>
            <c:idx val="725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5-62C2-44CB-B5C8-7F25B6A3F9A6}"/>
              </c:ext>
            </c:extLst>
          </c:dPt>
          <c:dPt>
            <c:idx val="726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6-62C2-44CB-B5C8-7F25B6A3F9A6}"/>
              </c:ext>
            </c:extLst>
          </c:dPt>
          <c:dPt>
            <c:idx val="727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7-62C2-44CB-B5C8-7F25B6A3F9A6}"/>
              </c:ext>
            </c:extLst>
          </c:dPt>
          <c:dPt>
            <c:idx val="728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8-62C2-44CB-B5C8-7F25B6A3F9A6}"/>
              </c:ext>
            </c:extLst>
          </c:dPt>
          <c:dPt>
            <c:idx val="729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9-62C2-44CB-B5C8-7F25B6A3F9A6}"/>
              </c:ext>
            </c:extLst>
          </c:dPt>
          <c:dPt>
            <c:idx val="730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A-62C2-44CB-B5C8-7F25B6A3F9A6}"/>
              </c:ext>
            </c:extLst>
          </c:dPt>
          <c:dPt>
            <c:idx val="731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B-62C2-44CB-B5C8-7F25B6A3F9A6}"/>
              </c:ext>
            </c:extLst>
          </c:dPt>
          <c:dPt>
            <c:idx val="732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C-62C2-44CB-B5C8-7F25B6A3F9A6}"/>
              </c:ext>
            </c:extLst>
          </c:dPt>
          <c:dPt>
            <c:idx val="733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D-62C2-44CB-B5C8-7F25B6A3F9A6}"/>
              </c:ext>
            </c:extLst>
          </c:dPt>
          <c:dPt>
            <c:idx val="734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E-62C2-44CB-B5C8-7F25B6A3F9A6}"/>
              </c:ext>
            </c:extLst>
          </c:dPt>
          <c:dPt>
            <c:idx val="735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F-62C2-44CB-B5C8-7F25B6A3F9A6}"/>
              </c:ext>
            </c:extLst>
          </c:dPt>
          <c:dPt>
            <c:idx val="736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0-62C2-44CB-B5C8-7F25B6A3F9A6}"/>
              </c:ext>
            </c:extLst>
          </c:dPt>
          <c:dPt>
            <c:idx val="737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1-62C2-44CB-B5C8-7F25B6A3F9A6}"/>
              </c:ext>
            </c:extLst>
          </c:dPt>
          <c:dPt>
            <c:idx val="738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2-62C2-44CB-B5C8-7F25B6A3F9A6}"/>
              </c:ext>
            </c:extLst>
          </c:dPt>
          <c:dPt>
            <c:idx val="739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3-62C2-44CB-B5C8-7F25B6A3F9A6}"/>
              </c:ext>
            </c:extLst>
          </c:dPt>
          <c:dPt>
            <c:idx val="740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4-62C2-44CB-B5C8-7F25B6A3F9A6}"/>
              </c:ext>
            </c:extLst>
          </c:dPt>
          <c:dPt>
            <c:idx val="741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5-62C2-44CB-B5C8-7F25B6A3F9A6}"/>
              </c:ext>
            </c:extLst>
          </c:dPt>
          <c:dPt>
            <c:idx val="742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6-62C2-44CB-B5C8-7F25B6A3F9A6}"/>
              </c:ext>
            </c:extLst>
          </c:dPt>
          <c:dPt>
            <c:idx val="743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7-62C2-44CB-B5C8-7F25B6A3F9A6}"/>
              </c:ext>
            </c:extLst>
          </c:dPt>
          <c:dPt>
            <c:idx val="744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8-62C2-44CB-B5C8-7F25B6A3F9A6}"/>
              </c:ext>
            </c:extLst>
          </c:dPt>
          <c:dPt>
            <c:idx val="745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9-62C2-44CB-B5C8-7F25B6A3F9A6}"/>
              </c:ext>
            </c:extLst>
          </c:dPt>
          <c:dPt>
            <c:idx val="746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A-62C2-44CB-B5C8-7F25B6A3F9A6}"/>
              </c:ext>
            </c:extLst>
          </c:dPt>
          <c:dPt>
            <c:idx val="747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B-62C2-44CB-B5C8-7F25B6A3F9A6}"/>
              </c:ext>
            </c:extLst>
          </c:dPt>
          <c:dPt>
            <c:idx val="748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C-62C2-44CB-B5C8-7F25B6A3F9A6}"/>
              </c:ext>
            </c:extLst>
          </c:dPt>
          <c:dPt>
            <c:idx val="749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D-62C2-44CB-B5C8-7F25B6A3F9A6}"/>
              </c:ext>
            </c:extLst>
          </c:dPt>
          <c:dPt>
            <c:idx val="750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E-62C2-44CB-B5C8-7F25B6A3F9A6}"/>
              </c:ext>
            </c:extLst>
          </c:dPt>
          <c:dPt>
            <c:idx val="751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F-62C2-44CB-B5C8-7F25B6A3F9A6}"/>
              </c:ext>
            </c:extLst>
          </c:dPt>
          <c:dPt>
            <c:idx val="752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0-62C2-44CB-B5C8-7F25B6A3F9A6}"/>
              </c:ext>
            </c:extLst>
          </c:dPt>
          <c:dPt>
            <c:idx val="753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1-62C2-44CB-B5C8-7F25B6A3F9A6}"/>
              </c:ext>
            </c:extLst>
          </c:dPt>
          <c:dPt>
            <c:idx val="754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2-62C2-44CB-B5C8-7F25B6A3F9A6}"/>
              </c:ext>
            </c:extLst>
          </c:dPt>
          <c:dPt>
            <c:idx val="755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3-62C2-44CB-B5C8-7F25B6A3F9A6}"/>
              </c:ext>
            </c:extLst>
          </c:dPt>
          <c:dPt>
            <c:idx val="756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4-62C2-44CB-B5C8-7F25B6A3F9A6}"/>
              </c:ext>
            </c:extLst>
          </c:dPt>
          <c:dPt>
            <c:idx val="757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5-62C2-44CB-B5C8-7F25B6A3F9A6}"/>
              </c:ext>
            </c:extLst>
          </c:dPt>
          <c:dPt>
            <c:idx val="758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6-62C2-44CB-B5C8-7F25B6A3F9A6}"/>
              </c:ext>
            </c:extLst>
          </c:dPt>
          <c:dPt>
            <c:idx val="759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7-62C2-44CB-B5C8-7F25B6A3F9A6}"/>
              </c:ext>
            </c:extLst>
          </c:dPt>
          <c:dPt>
            <c:idx val="760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8-62C2-44CB-B5C8-7F25B6A3F9A6}"/>
              </c:ext>
            </c:extLst>
          </c:dPt>
          <c:dPt>
            <c:idx val="761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9-62C2-44CB-B5C8-7F25B6A3F9A6}"/>
              </c:ext>
            </c:extLst>
          </c:dPt>
          <c:dPt>
            <c:idx val="762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A-62C2-44CB-B5C8-7F25B6A3F9A6}"/>
              </c:ext>
            </c:extLst>
          </c:dPt>
          <c:dPt>
            <c:idx val="763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B-62C2-44CB-B5C8-7F25B6A3F9A6}"/>
              </c:ext>
            </c:extLst>
          </c:dPt>
          <c:dPt>
            <c:idx val="764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C-62C2-44CB-B5C8-7F25B6A3F9A6}"/>
              </c:ext>
            </c:extLst>
          </c:dPt>
          <c:dPt>
            <c:idx val="765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D-62C2-44CB-B5C8-7F25B6A3F9A6}"/>
              </c:ext>
            </c:extLst>
          </c:dPt>
          <c:dPt>
            <c:idx val="766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E-62C2-44CB-B5C8-7F25B6A3F9A6}"/>
              </c:ext>
            </c:extLst>
          </c:dPt>
          <c:dPt>
            <c:idx val="767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F-62C2-44CB-B5C8-7F25B6A3F9A6}"/>
              </c:ext>
            </c:extLst>
          </c:dPt>
          <c:dPt>
            <c:idx val="768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0-62C2-44CB-B5C8-7F25B6A3F9A6}"/>
              </c:ext>
            </c:extLst>
          </c:dPt>
          <c:dPt>
            <c:idx val="769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1-62C2-44CB-B5C8-7F25B6A3F9A6}"/>
              </c:ext>
            </c:extLst>
          </c:dPt>
          <c:dPt>
            <c:idx val="770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2-62C2-44CB-B5C8-7F25B6A3F9A6}"/>
              </c:ext>
            </c:extLst>
          </c:dPt>
          <c:dPt>
            <c:idx val="771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3-62C2-44CB-B5C8-7F25B6A3F9A6}"/>
              </c:ext>
            </c:extLst>
          </c:dPt>
          <c:dPt>
            <c:idx val="772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4-62C2-44CB-B5C8-7F25B6A3F9A6}"/>
              </c:ext>
            </c:extLst>
          </c:dPt>
          <c:dPt>
            <c:idx val="773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5-62C2-44CB-B5C8-7F25B6A3F9A6}"/>
              </c:ext>
            </c:extLst>
          </c:dPt>
          <c:dPt>
            <c:idx val="774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6-62C2-44CB-B5C8-7F25B6A3F9A6}"/>
              </c:ext>
            </c:extLst>
          </c:dPt>
          <c:dPt>
            <c:idx val="775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7-62C2-44CB-B5C8-7F25B6A3F9A6}"/>
              </c:ext>
            </c:extLst>
          </c:dPt>
          <c:dPt>
            <c:idx val="776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8-62C2-44CB-B5C8-7F25B6A3F9A6}"/>
              </c:ext>
            </c:extLst>
          </c:dPt>
          <c:dPt>
            <c:idx val="777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9-62C2-44CB-B5C8-7F25B6A3F9A6}"/>
              </c:ext>
            </c:extLst>
          </c:dPt>
          <c:dPt>
            <c:idx val="778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A-62C2-44CB-B5C8-7F25B6A3F9A6}"/>
              </c:ext>
            </c:extLst>
          </c:dPt>
          <c:dPt>
            <c:idx val="779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B-62C2-44CB-B5C8-7F25B6A3F9A6}"/>
              </c:ext>
            </c:extLst>
          </c:dPt>
          <c:dPt>
            <c:idx val="780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C-62C2-44CB-B5C8-7F25B6A3F9A6}"/>
              </c:ext>
            </c:extLst>
          </c:dPt>
          <c:dPt>
            <c:idx val="781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D-62C2-44CB-B5C8-7F25B6A3F9A6}"/>
              </c:ext>
            </c:extLst>
          </c:dPt>
          <c:dPt>
            <c:idx val="782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E-62C2-44CB-B5C8-7F25B6A3F9A6}"/>
              </c:ext>
            </c:extLst>
          </c:dPt>
          <c:dPt>
            <c:idx val="783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F-62C2-44CB-B5C8-7F25B6A3F9A6}"/>
              </c:ext>
            </c:extLst>
          </c:dPt>
          <c:dPt>
            <c:idx val="784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0-62C2-44CB-B5C8-7F25B6A3F9A6}"/>
              </c:ext>
            </c:extLst>
          </c:dPt>
          <c:dPt>
            <c:idx val="785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1-62C2-44CB-B5C8-7F25B6A3F9A6}"/>
              </c:ext>
            </c:extLst>
          </c:dPt>
          <c:dPt>
            <c:idx val="786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2-62C2-44CB-B5C8-7F25B6A3F9A6}"/>
              </c:ext>
            </c:extLst>
          </c:dPt>
          <c:dPt>
            <c:idx val="787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3-62C2-44CB-B5C8-7F25B6A3F9A6}"/>
              </c:ext>
            </c:extLst>
          </c:dPt>
          <c:dPt>
            <c:idx val="788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4-62C2-44CB-B5C8-7F25B6A3F9A6}"/>
              </c:ext>
            </c:extLst>
          </c:dPt>
          <c:dPt>
            <c:idx val="789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5-62C2-44CB-B5C8-7F25B6A3F9A6}"/>
              </c:ext>
            </c:extLst>
          </c:dPt>
          <c:dPt>
            <c:idx val="790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6-62C2-44CB-B5C8-7F25B6A3F9A6}"/>
              </c:ext>
            </c:extLst>
          </c:dPt>
          <c:dPt>
            <c:idx val="791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7-62C2-44CB-B5C8-7F25B6A3F9A6}"/>
              </c:ext>
            </c:extLst>
          </c:dPt>
          <c:dPt>
            <c:idx val="792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8-62C2-44CB-B5C8-7F25B6A3F9A6}"/>
              </c:ext>
            </c:extLst>
          </c:dPt>
          <c:dPt>
            <c:idx val="793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9-62C2-44CB-B5C8-7F25B6A3F9A6}"/>
              </c:ext>
            </c:extLst>
          </c:dPt>
          <c:dPt>
            <c:idx val="794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A-62C2-44CB-B5C8-7F25B6A3F9A6}"/>
              </c:ext>
            </c:extLst>
          </c:dPt>
          <c:dPt>
            <c:idx val="795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B-62C2-44CB-B5C8-7F25B6A3F9A6}"/>
              </c:ext>
            </c:extLst>
          </c:dPt>
          <c:dPt>
            <c:idx val="796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C-62C2-44CB-B5C8-7F25B6A3F9A6}"/>
              </c:ext>
            </c:extLst>
          </c:dPt>
          <c:dPt>
            <c:idx val="797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D-62C2-44CB-B5C8-7F25B6A3F9A6}"/>
              </c:ext>
            </c:extLst>
          </c:dPt>
          <c:dPt>
            <c:idx val="798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E-62C2-44CB-B5C8-7F25B6A3F9A6}"/>
              </c:ext>
            </c:extLst>
          </c:dPt>
          <c:dPt>
            <c:idx val="799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F-62C2-44CB-B5C8-7F25B6A3F9A6}"/>
              </c:ext>
            </c:extLst>
          </c:dPt>
          <c:dPt>
            <c:idx val="800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0-62C2-44CB-B5C8-7F25B6A3F9A6}"/>
              </c:ext>
            </c:extLst>
          </c:dPt>
          <c:dPt>
            <c:idx val="801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1-62C2-44CB-B5C8-7F25B6A3F9A6}"/>
              </c:ext>
            </c:extLst>
          </c:dPt>
          <c:dPt>
            <c:idx val="802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2-62C2-44CB-B5C8-7F25B6A3F9A6}"/>
              </c:ext>
            </c:extLst>
          </c:dPt>
          <c:dPt>
            <c:idx val="803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3-62C2-44CB-B5C8-7F25B6A3F9A6}"/>
              </c:ext>
            </c:extLst>
          </c:dPt>
          <c:dPt>
            <c:idx val="804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4-62C2-44CB-B5C8-7F25B6A3F9A6}"/>
              </c:ext>
            </c:extLst>
          </c:dPt>
          <c:dPt>
            <c:idx val="805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5-62C2-44CB-B5C8-7F25B6A3F9A6}"/>
              </c:ext>
            </c:extLst>
          </c:dPt>
          <c:dPt>
            <c:idx val="806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6-62C2-44CB-B5C8-7F25B6A3F9A6}"/>
              </c:ext>
            </c:extLst>
          </c:dPt>
          <c:dPt>
            <c:idx val="807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7-62C2-44CB-B5C8-7F25B6A3F9A6}"/>
              </c:ext>
            </c:extLst>
          </c:dPt>
          <c:dPt>
            <c:idx val="808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8-62C2-44CB-B5C8-7F25B6A3F9A6}"/>
              </c:ext>
            </c:extLst>
          </c:dPt>
          <c:dPt>
            <c:idx val="809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9-62C2-44CB-B5C8-7F25B6A3F9A6}"/>
              </c:ext>
            </c:extLst>
          </c:dPt>
          <c:dPt>
            <c:idx val="810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A-62C2-44CB-B5C8-7F25B6A3F9A6}"/>
              </c:ext>
            </c:extLst>
          </c:dPt>
          <c:dPt>
            <c:idx val="811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B-62C2-44CB-B5C8-7F25B6A3F9A6}"/>
              </c:ext>
            </c:extLst>
          </c:dPt>
          <c:dPt>
            <c:idx val="812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C-62C2-44CB-B5C8-7F25B6A3F9A6}"/>
              </c:ext>
            </c:extLst>
          </c:dPt>
          <c:dPt>
            <c:idx val="813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D-62C2-44CB-B5C8-7F25B6A3F9A6}"/>
              </c:ext>
            </c:extLst>
          </c:dPt>
          <c:dPt>
            <c:idx val="814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E-62C2-44CB-B5C8-7F25B6A3F9A6}"/>
              </c:ext>
            </c:extLst>
          </c:dPt>
          <c:dPt>
            <c:idx val="815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F-62C2-44CB-B5C8-7F25B6A3F9A6}"/>
              </c:ext>
            </c:extLst>
          </c:dPt>
          <c:dPt>
            <c:idx val="816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0-62C2-44CB-B5C8-7F25B6A3F9A6}"/>
              </c:ext>
            </c:extLst>
          </c:dPt>
          <c:dPt>
            <c:idx val="817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1-62C2-44CB-B5C8-7F25B6A3F9A6}"/>
              </c:ext>
            </c:extLst>
          </c:dPt>
          <c:dPt>
            <c:idx val="818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2-62C2-44CB-B5C8-7F25B6A3F9A6}"/>
              </c:ext>
            </c:extLst>
          </c:dPt>
          <c:dPt>
            <c:idx val="819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3-62C2-44CB-B5C8-7F25B6A3F9A6}"/>
              </c:ext>
            </c:extLst>
          </c:dPt>
          <c:dPt>
            <c:idx val="820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4-62C2-44CB-B5C8-7F25B6A3F9A6}"/>
              </c:ext>
            </c:extLst>
          </c:dPt>
          <c:dPt>
            <c:idx val="821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5-62C2-44CB-B5C8-7F25B6A3F9A6}"/>
              </c:ext>
            </c:extLst>
          </c:dPt>
          <c:dPt>
            <c:idx val="822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6-62C2-44CB-B5C8-7F25B6A3F9A6}"/>
              </c:ext>
            </c:extLst>
          </c:dPt>
          <c:dPt>
            <c:idx val="823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7-62C2-44CB-B5C8-7F25B6A3F9A6}"/>
              </c:ext>
            </c:extLst>
          </c:dPt>
          <c:dPt>
            <c:idx val="824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8-62C2-44CB-B5C8-7F25B6A3F9A6}"/>
              </c:ext>
            </c:extLst>
          </c:dPt>
          <c:dPt>
            <c:idx val="825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9-62C2-44CB-B5C8-7F25B6A3F9A6}"/>
              </c:ext>
            </c:extLst>
          </c:dPt>
          <c:dPt>
            <c:idx val="826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A-62C2-44CB-B5C8-7F25B6A3F9A6}"/>
              </c:ext>
            </c:extLst>
          </c:dPt>
          <c:dPt>
            <c:idx val="827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B-62C2-44CB-B5C8-7F25B6A3F9A6}"/>
              </c:ext>
            </c:extLst>
          </c:dPt>
          <c:dPt>
            <c:idx val="828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C-62C2-44CB-B5C8-7F25B6A3F9A6}"/>
              </c:ext>
            </c:extLst>
          </c:dPt>
          <c:dPt>
            <c:idx val="829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D-62C2-44CB-B5C8-7F25B6A3F9A6}"/>
              </c:ext>
            </c:extLst>
          </c:dPt>
          <c:dPt>
            <c:idx val="830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E-62C2-44CB-B5C8-7F25B6A3F9A6}"/>
              </c:ext>
            </c:extLst>
          </c:dPt>
          <c:dPt>
            <c:idx val="831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F-62C2-44CB-B5C8-7F25B6A3F9A6}"/>
              </c:ext>
            </c:extLst>
          </c:dPt>
          <c:dPt>
            <c:idx val="832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0-62C2-44CB-B5C8-7F25B6A3F9A6}"/>
              </c:ext>
            </c:extLst>
          </c:dPt>
          <c:dPt>
            <c:idx val="833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1-62C2-44CB-B5C8-7F25B6A3F9A6}"/>
              </c:ext>
            </c:extLst>
          </c:dPt>
          <c:dPt>
            <c:idx val="834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2-62C2-44CB-B5C8-7F25B6A3F9A6}"/>
              </c:ext>
            </c:extLst>
          </c:dPt>
          <c:dPt>
            <c:idx val="835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3-62C2-44CB-B5C8-7F25B6A3F9A6}"/>
              </c:ext>
            </c:extLst>
          </c:dPt>
          <c:dPt>
            <c:idx val="836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4-62C2-44CB-B5C8-7F25B6A3F9A6}"/>
              </c:ext>
            </c:extLst>
          </c:dPt>
          <c:dPt>
            <c:idx val="837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5-62C2-44CB-B5C8-7F25B6A3F9A6}"/>
              </c:ext>
            </c:extLst>
          </c:dPt>
          <c:dPt>
            <c:idx val="838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6-62C2-44CB-B5C8-7F25B6A3F9A6}"/>
              </c:ext>
            </c:extLst>
          </c:dPt>
          <c:dPt>
            <c:idx val="839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7-62C2-44CB-B5C8-7F25B6A3F9A6}"/>
              </c:ext>
            </c:extLst>
          </c:dPt>
          <c:dPt>
            <c:idx val="840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8-62C2-44CB-B5C8-7F25B6A3F9A6}"/>
              </c:ext>
            </c:extLst>
          </c:dPt>
          <c:dPt>
            <c:idx val="841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9-62C2-44CB-B5C8-7F25B6A3F9A6}"/>
              </c:ext>
            </c:extLst>
          </c:dPt>
          <c:dPt>
            <c:idx val="842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A-62C2-44CB-B5C8-7F25B6A3F9A6}"/>
              </c:ext>
            </c:extLst>
          </c:dPt>
          <c:dPt>
            <c:idx val="843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B-62C2-44CB-B5C8-7F25B6A3F9A6}"/>
              </c:ext>
            </c:extLst>
          </c:dPt>
          <c:dPt>
            <c:idx val="844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C-62C2-44CB-B5C8-7F25B6A3F9A6}"/>
              </c:ext>
            </c:extLst>
          </c:dPt>
          <c:dPt>
            <c:idx val="845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D-62C2-44CB-B5C8-7F25B6A3F9A6}"/>
              </c:ext>
            </c:extLst>
          </c:dPt>
          <c:dPt>
            <c:idx val="846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E-62C2-44CB-B5C8-7F25B6A3F9A6}"/>
              </c:ext>
            </c:extLst>
          </c:dPt>
          <c:dPt>
            <c:idx val="847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F-62C2-44CB-B5C8-7F25B6A3F9A6}"/>
              </c:ext>
            </c:extLst>
          </c:dPt>
          <c:dPt>
            <c:idx val="848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0-62C2-44CB-B5C8-7F25B6A3F9A6}"/>
              </c:ext>
            </c:extLst>
          </c:dPt>
          <c:dPt>
            <c:idx val="849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1-62C2-44CB-B5C8-7F25B6A3F9A6}"/>
              </c:ext>
            </c:extLst>
          </c:dPt>
          <c:dPt>
            <c:idx val="850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2-62C2-44CB-B5C8-7F25B6A3F9A6}"/>
              </c:ext>
            </c:extLst>
          </c:dPt>
          <c:dPt>
            <c:idx val="851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3-62C2-44CB-B5C8-7F25B6A3F9A6}"/>
              </c:ext>
            </c:extLst>
          </c:dPt>
          <c:dPt>
            <c:idx val="852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4-62C2-44CB-B5C8-7F25B6A3F9A6}"/>
              </c:ext>
            </c:extLst>
          </c:dPt>
          <c:dPt>
            <c:idx val="853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5-62C2-44CB-B5C8-7F25B6A3F9A6}"/>
              </c:ext>
            </c:extLst>
          </c:dPt>
          <c:dPt>
            <c:idx val="854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6-62C2-44CB-B5C8-7F25B6A3F9A6}"/>
              </c:ext>
            </c:extLst>
          </c:dPt>
          <c:dPt>
            <c:idx val="855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7-62C2-44CB-B5C8-7F25B6A3F9A6}"/>
              </c:ext>
            </c:extLst>
          </c:dPt>
          <c:dPt>
            <c:idx val="856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8-62C2-44CB-B5C8-7F25B6A3F9A6}"/>
              </c:ext>
            </c:extLst>
          </c:dPt>
          <c:dPt>
            <c:idx val="857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9-62C2-44CB-B5C8-7F25B6A3F9A6}"/>
              </c:ext>
            </c:extLst>
          </c:dPt>
          <c:dPt>
            <c:idx val="858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A-62C2-44CB-B5C8-7F25B6A3F9A6}"/>
              </c:ext>
            </c:extLst>
          </c:dPt>
          <c:dPt>
            <c:idx val="859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B-62C2-44CB-B5C8-7F25B6A3F9A6}"/>
              </c:ext>
            </c:extLst>
          </c:dPt>
          <c:dPt>
            <c:idx val="860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C-62C2-44CB-B5C8-7F25B6A3F9A6}"/>
              </c:ext>
            </c:extLst>
          </c:dPt>
          <c:dPt>
            <c:idx val="861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D-62C2-44CB-B5C8-7F25B6A3F9A6}"/>
              </c:ext>
            </c:extLst>
          </c:dPt>
          <c:dPt>
            <c:idx val="862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E-62C2-44CB-B5C8-7F25B6A3F9A6}"/>
              </c:ext>
            </c:extLst>
          </c:dPt>
          <c:dPt>
            <c:idx val="863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F-62C2-44CB-B5C8-7F25B6A3F9A6}"/>
              </c:ext>
            </c:extLst>
          </c:dPt>
          <c:dPt>
            <c:idx val="864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0-62C2-44CB-B5C8-7F25B6A3F9A6}"/>
              </c:ext>
            </c:extLst>
          </c:dPt>
          <c:dPt>
            <c:idx val="865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1-62C2-44CB-B5C8-7F25B6A3F9A6}"/>
              </c:ext>
            </c:extLst>
          </c:dPt>
          <c:dPt>
            <c:idx val="866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2-62C2-44CB-B5C8-7F25B6A3F9A6}"/>
              </c:ext>
            </c:extLst>
          </c:dPt>
          <c:dPt>
            <c:idx val="867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3-62C2-44CB-B5C8-7F25B6A3F9A6}"/>
              </c:ext>
            </c:extLst>
          </c:dPt>
          <c:dPt>
            <c:idx val="868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4-62C2-44CB-B5C8-7F25B6A3F9A6}"/>
              </c:ext>
            </c:extLst>
          </c:dPt>
          <c:dPt>
            <c:idx val="869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5-62C2-44CB-B5C8-7F25B6A3F9A6}"/>
              </c:ext>
            </c:extLst>
          </c:dPt>
          <c:dPt>
            <c:idx val="870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6-62C2-44CB-B5C8-7F25B6A3F9A6}"/>
              </c:ext>
            </c:extLst>
          </c:dPt>
          <c:dPt>
            <c:idx val="871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7-62C2-44CB-B5C8-7F25B6A3F9A6}"/>
              </c:ext>
            </c:extLst>
          </c:dPt>
          <c:dPt>
            <c:idx val="872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8-62C2-44CB-B5C8-7F25B6A3F9A6}"/>
              </c:ext>
            </c:extLst>
          </c:dPt>
          <c:dPt>
            <c:idx val="873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9-62C2-44CB-B5C8-7F25B6A3F9A6}"/>
              </c:ext>
            </c:extLst>
          </c:dPt>
          <c:dPt>
            <c:idx val="874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A-62C2-44CB-B5C8-7F25B6A3F9A6}"/>
              </c:ext>
            </c:extLst>
          </c:dPt>
          <c:dPt>
            <c:idx val="875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B-62C2-44CB-B5C8-7F25B6A3F9A6}"/>
              </c:ext>
            </c:extLst>
          </c:dPt>
          <c:dPt>
            <c:idx val="876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C-62C2-44CB-B5C8-7F25B6A3F9A6}"/>
              </c:ext>
            </c:extLst>
          </c:dPt>
          <c:dPt>
            <c:idx val="877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D-62C2-44CB-B5C8-7F25B6A3F9A6}"/>
              </c:ext>
            </c:extLst>
          </c:dPt>
          <c:dPt>
            <c:idx val="878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E-62C2-44CB-B5C8-7F25B6A3F9A6}"/>
              </c:ext>
            </c:extLst>
          </c:dPt>
          <c:dPt>
            <c:idx val="879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F-62C2-44CB-B5C8-7F25B6A3F9A6}"/>
              </c:ext>
            </c:extLst>
          </c:dPt>
          <c:dPt>
            <c:idx val="880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0-62C2-44CB-B5C8-7F25B6A3F9A6}"/>
              </c:ext>
            </c:extLst>
          </c:dPt>
          <c:dPt>
            <c:idx val="881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1-62C2-44CB-B5C8-7F25B6A3F9A6}"/>
              </c:ext>
            </c:extLst>
          </c:dPt>
          <c:dPt>
            <c:idx val="882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2-62C2-44CB-B5C8-7F25B6A3F9A6}"/>
              </c:ext>
            </c:extLst>
          </c:dPt>
          <c:dPt>
            <c:idx val="883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3-62C2-44CB-B5C8-7F25B6A3F9A6}"/>
              </c:ext>
            </c:extLst>
          </c:dPt>
          <c:dPt>
            <c:idx val="884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4-62C2-44CB-B5C8-7F25B6A3F9A6}"/>
              </c:ext>
            </c:extLst>
          </c:dPt>
          <c:dPt>
            <c:idx val="885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5-62C2-44CB-B5C8-7F25B6A3F9A6}"/>
              </c:ext>
            </c:extLst>
          </c:dPt>
          <c:dPt>
            <c:idx val="886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6-62C2-44CB-B5C8-7F25B6A3F9A6}"/>
              </c:ext>
            </c:extLst>
          </c:dPt>
          <c:dPt>
            <c:idx val="887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7-62C2-44CB-B5C8-7F25B6A3F9A6}"/>
              </c:ext>
            </c:extLst>
          </c:dPt>
          <c:dPt>
            <c:idx val="888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8-62C2-44CB-B5C8-7F25B6A3F9A6}"/>
              </c:ext>
            </c:extLst>
          </c:dPt>
          <c:dPt>
            <c:idx val="889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9-62C2-44CB-B5C8-7F25B6A3F9A6}"/>
              </c:ext>
            </c:extLst>
          </c:dPt>
          <c:dPt>
            <c:idx val="890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A-62C2-44CB-B5C8-7F25B6A3F9A6}"/>
              </c:ext>
            </c:extLst>
          </c:dPt>
          <c:dPt>
            <c:idx val="891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B-62C2-44CB-B5C8-7F25B6A3F9A6}"/>
              </c:ext>
            </c:extLst>
          </c:dPt>
          <c:dPt>
            <c:idx val="892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C-62C2-44CB-B5C8-7F25B6A3F9A6}"/>
              </c:ext>
            </c:extLst>
          </c:dPt>
          <c:dPt>
            <c:idx val="893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D-62C2-44CB-B5C8-7F25B6A3F9A6}"/>
              </c:ext>
            </c:extLst>
          </c:dPt>
          <c:dPt>
            <c:idx val="894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E-62C2-44CB-B5C8-7F25B6A3F9A6}"/>
              </c:ext>
            </c:extLst>
          </c:dPt>
          <c:dPt>
            <c:idx val="895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F-62C2-44CB-B5C8-7F25B6A3F9A6}"/>
              </c:ext>
            </c:extLst>
          </c:dPt>
          <c:dPt>
            <c:idx val="896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0-62C2-44CB-B5C8-7F25B6A3F9A6}"/>
              </c:ext>
            </c:extLst>
          </c:dPt>
          <c:dPt>
            <c:idx val="897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1-62C2-44CB-B5C8-7F25B6A3F9A6}"/>
              </c:ext>
            </c:extLst>
          </c:dPt>
          <c:dPt>
            <c:idx val="898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2-62C2-44CB-B5C8-7F25B6A3F9A6}"/>
              </c:ext>
            </c:extLst>
          </c:dPt>
          <c:dPt>
            <c:idx val="899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3-62C2-44CB-B5C8-7F25B6A3F9A6}"/>
              </c:ext>
            </c:extLst>
          </c:dPt>
          <c:dPt>
            <c:idx val="900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4-62C2-44CB-B5C8-7F25B6A3F9A6}"/>
              </c:ext>
            </c:extLst>
          </c:dPt>
          <c:dPt>
            <c:idx val="901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5-62C2-44CB-B5C8-7F25B6A3F9A6}"/>
              </c:ext>
            </c:extLst>
          </c:dPt>
          <c:dPt>
            <c:idx val="902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6-62C2-44CB-B5C8-7F25B6A3F9A6}"/>
              </c:ext>
            </c:extLst>
          </c:dPt>
          <c:dPt>
            <c:idx val="903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7-62C2-44CB-B5C8-7F25B6A3F9A6}"/>
              </c:ext>
            </c:extLst>
          </c:dPt>
          <c:dPt>
            <c:idx val="904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8-62C2-44CB-B5C8-7F25B6A3F9A6}"/>
              </c:ext>
            </c:extLst>
          </c:dPt>
          <c:dPt>
            <c:idx val="905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9-62C2-44CB-B5C8-7F25B6A3F9A6}"/>
              </c:ext>
            </c:extLst>
          </c:dPt>
          <c:dPt>
            <c:idx val="906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A-62C2-44CB-B5C8-7F25B6A3F9A6}"/>
              </c:ext>
            </c:extLst>
          </c:dPt>
          <c:dPt>
            <c:idx val="907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B-62C2-44CB-B5C8-7F25B6A3F9A6}"/>
              </c:ext>
            </c:extLst>
          </c:dPt>
          <c:dPt>
            <c:idx val="908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C-62C2-44CB-B5C8-7F25B6A3F9A6}"/>
              </c:ext>
            </c:extLst>
          </c:dPt>
          <c:dPt>
            <c:idx val="909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D-62C2-44CB-B5C8-7F25B6A3F9A6}"/>
              </c:ext>
            </c:extLst>
          </c:dPt>
          <c:dPt>
            <c:idx val="910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E-62C2-44CB-B5C8-7F25B6A3F9A6}"/>
              </c:ext>
            </c:extLst>
          </c:dPt>
          <c:dPt>
            <c:idx val="911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F-62C2-44CB-B5C8-7F25B6A3F9A6}"/>
              </c:ext>
            </c:extLst>
          </c:dPt>
          <c:dPt>
            <c:idx val="912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0-62C2-44CB-B5C8-7F25B6A3F9A6}"/>
              </c:ext>
            </c:extLst>
          </c:dPt>
          <c:dPt>
            <c:idx val="913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1-62C2-44CB-B5C8-7F25B6A3F9A6}"/>
              </c:ext>
            </c:extLst>
          </c:dPt>
          <c:dPt>
            <c:idx val="914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2-62C2-44CB-B5C8-7F25B6A3F9A6}"/>
              </c:ext>
            </c:extLst>
          </c:dPt>
          <c:dPt>
            <c:idx val="915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3-62C2-44CB-B5C8-7F25B6A3F9A6}"/>
              </c:ext>
            </c:extLst>
          </c:dPt>
          <c:dPt>
            <c:idx val="916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4-62C2-44CB-B5C8-7F25B6A3F9A6}"/>
              </c:ext>
            </c:extLst>
          </c:dPt>
          <c:dPt>
            <c:idx val="917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5-62C2-44CB-B5C8-7F25B6A3F9A6}"/>
              </c:ext>
            </c:extLst>
          </c:dPt>
          <c:dPt>
            <c:idx val="918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6-62C2-44CB-B5C8-7F25B6A3F9A6}"/>
              </c:ext>
            </c:extLst>
          </c:dPt>
          <c:dPt>
            <c:idx val="919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7-62C2-44CB-B5C8-7F25B6A3F9A6}"/>
              </c:ext>
            </c:extLst>
          </c:dPt>
          <c:dPt>
            <c:idx val="920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8-62C2-44CB-B5C8-7F25B6A3F9A6}"/>
              </c:ext>
            </c:extLst>
          </c:dPt>
          <c:dPt>
            <c:idx val="921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9-62C2-44CB-B5C8-7F25B6A3F9A6}"/>
              </c:ext>
            </c:extLst>
          </c:dPt>
          <c:dPt>
            <c:idx val="922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A-62C2-44CB-B5C8-7F25B6A3F9A6}"/>
              </c:ext>
            </c:extLst>
          </c:dPt>
          <c:dPt>
            <c:idx val="923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B-62C2-44CB-B5C8-7F25B6A3F9A6}"/>
              </c:ext>
            </c:extLst>
          </c:dPt>
          <c:dPt>
            <c:idx val="924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C-62C2-44CB-B5C8-7F25B6A3F9A6}"/>
              </c:ext>
            </c:extLst>
          </c:dPt>
          <c:dPt>
            <c:idx val="925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D-62C2-44CB-B5C8-7F25B6A3F9A6}"/>
              </c:ext>
            </c:extLst>
          </c:dPt>
          <c:dPt>
            <c:idx val="926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E-62C2-44CB-B5C8-7F25B6A3F9A6}"/>
              </c:ext>
            </c:extLst>
          </c:dPt>
          <c:dPt>
            <c:idx val="927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F-62C2-44CB-B5C8-7F25B6A3F9A6}"/>
              </c:ext>
            </c:extLst>
          </c:dPt>
          <c:dPt>
            <c:idx val="928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0-62C2-44CB-B5C8-7F25B6A3F9A6}"/>
              </c:ext>
            </c:extLst>
          </c:dPt>
          <c:dPt>
            <c:idx val="929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1-62C2-44CB-B5C8-7F25B6A3F9A6}"/>
              </c:ext>
            </c:extLst>
          </c:dPt>
          <c:dPt>
            <c:idx val="930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2-62C2-44CB-B5C8-7F25B6A3F9A6}"/>
              </c:ext>
            </c:extLst>
          </c:dPt>
          <c:dPt>
            <c:idx val="931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3-62C2-44CB-B5C8-7F25B6A3F9A6}"/>
              </c:ext>
            </c:extLst>
          </c:dPt>
          <c:dPt>
            <c:idx val="932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4-62C2-44CB-B5C8-7F25B6A3F9A6}"/>
              </c:ext>
            </c:extLst>
          </c:dPt>
          <c:dPt>
            <c:idx val="933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5-62C2-44CB-B5C8-7F25B6A3F9A6}"/>
              </c:ext>
            </c:extLst>
          </c:dPt>
          <c:dPt>
            <c:idx val="934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6-62C2-44CB-B5C8-7F25B6A3F9A6}"/>
              </c:ext>
            </c:extLst>
          </c:dPt>
          <c:dPt>
            <c:idx val="935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7-62C2-44CB-B5C8-7F25B6A3F9A6}"/>
              </c:ext>
            </c:extLst>
          </c:dPt>
          <c:dPt>
            <c:idx val="936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8-62C2-44CB-B5C8-7F25B6A3F9A6}"/>
              </c:ext>
            </c:extLst>
          </c:dPt>
          <c:dPt>
            <c:idx val="937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9-62C2-44CB-B5C8-7F25B6A3F9A6}"/>
              </c:ext>
            </c:extLst>
          </c:dPt>
          <c:dPt>
            <c:idx val="938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A-62C2-44CB-B5C8-7F25B6A3F9A6}"/>
              </c:ext>
            </c:extLst>
          </c:dPt>
          <c:dPt>
            <c:idx val="939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B-62C2-44CB-B5C8-7F25B6A3F9A6}"/>
              </c:ext>
            </c:extLst>
          </c:dPt>
          <c:dPt>
            <c:idx val="940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C-62C2-44CB-B5C8-7F25B6A3F9A6}"/>
              </c:ext>
            </c:extLst>
          </c:dPt>
          <c:dPt>
            <c:idx val="941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D-62C2-44CB-B5C8-7F25B6A3F9A6}"/>
              </c:ext>
            </c:extLst>
          </c:dPt>
          <c:dPt>
            <c:idx val="942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E-62C2-44CB-B5C8-7F25B6A3F9A6}"/>
              </c:ext>
            </c:extLst>
          </c:dPt>
          <c:dPt>
            <c:idx val="943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F-62C2-44CB-B5C8-7F25B6A3F9A6}"/>
              </c:ext>
            </c:extLst>
          </c:dPt>
          <c:dPt>
            <c:idx val="944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0-62C2-44CB-B5C8-7F25B6A3F9A6}"/>
              </c:ext>
            </c:extLst>
          </c:dPt>
          <c:dPt>
            <c:idx val="945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1-62C2-44CB-B5C8-7F25B6A3F9A6}"/>
              </c:ext>
            </c:extLst>
          </c:dPt>
          <c:dPt>
            <c:idx val="946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2-62C2-44CB-B5C8-7F25B6A3F9A6}"/>
              </c:ext>
            </c:extLst>
          </c:dPt>
          <c:dPt>
            <c:idx val="947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3-62C2-44CB-B5C8-7F25B6A3F9A6}"/>
              </c:ext>
            </c:extLst>
          </c:dPt>
          <c:dPt>
            <c:idx val="948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4-62C2-44CB-B5C8-7F25B6A3F9A6}"/>
              </c:ext>
            </c:extLst>
          </c:dPt>
          <c:dPt>
            <c:idx val="949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5-62C2-44CB-B5C8-7F25B6A3F9A6}"/>
              </c:ext>
            </c:extLst>
          </c:dPt>
          <c:dPt>
            <c:idx val="950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6-62C2-44CB-B5C8-7F25B6A3F9A6}"/>
              </c:ext>
            </c:extLst>
          </c:dPt>
          <c:dPt>
            <c:idx val="951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7-62C2-44CB-B5C8-7F25B6A3F9A6}"/>
              </c:ext>
            </c:extLst>
          </c:dPt>
          <c:dPt>
            <c:idx val="952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8-62C2-44CB-B5C8-7F25B6A3F9A6}"/>
              </c:ext>
            </c:extLst>
          </c:dPt>
          <c:dPt>
            <c:idx val="953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9-62C2-44CB-B5C8-7F25B6A3F9A6}"/>
              </c:ext>
            </c:extLst>
          </c:dPt>
          <c:dPt>
            <c:idx val="954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A-62C2-44CB-B5C8-7F25B6A3F9A6}"/>
              </c:ext>
            </c:extLst>
          </c:dPt>
          <c:dPt>
            <c:idx val="955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B-62C2-44CB-B5C8-7F25B6A3F9A6}"/>
              </c:ext>
            </c:extLst>
          </c:dPt>
          <c:dPt>
            <c:idx val="956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C-62C2-44CB-B5C8-7F25B6A3F9A6}"/>
              </c:ext>
            </c:extLst>
          </c:dPt>
          <c:dPt>
            <c:idx val="957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D-62C2-44CB-B5C8-7F25B6A3F9A6}"/>
              </c:ext>
            </c:extLst>
          </c:dPt>
          <c:dPt>
            <c:idx val="958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E-62C2-44CB-B5C8-7F25B6A3F9A6}"/>
              </c:ext>
            </c:extLst>
          </c:dPt>
          <c:dPt>
            <c:idx val="959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F-62C2-44CB-B5C8-7F25B6A3F9A6}"/>
              </c:ext>
            </c:extLst>
          </c:dPt>
          <c:dPt>
            <c:idx val="960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0-62C2-44CB-B5C8-7F25B6A3F9A6}"/>
              </c:ext>
            </c:extLst>
          </c:dPt>
          <c:dPt>
            <c:idx val="961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1-62C2-44CB-B5C8-7F25B6A3F9A6}"/>
              </c:ext>
            </c:extLst>
          </c:dPt>
          <c:dPt>
            <c:idx val="962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2-62C2-44CB-B5C8-7F25B6A3F9A6}"/>
              </c:ext>
            </c:extLst>
          </c:dPt>
          <c:dPt>
            <c:idx val="963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3-62C2-44CB-B5C8-7F25B6A3F9A6}"/>
              </c:ext>
            </c:extLst>
          </c:dPt>
          <c:dPt>
            <c:idx val="964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4-62C2-44CB-B5C8-7F25B6A3F9A6}"/>
              </c:ext>
            </c:extLst>
          </c:dPt>
          <c:dPt>
            <c:idx val="965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5-62C2-44CB-B5C8-7F25B6A3F9A6}"/>
              </c:ext>
            </c:extLst>
          </c:dPt>
          <c:dPt>
            <c:idx val="966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6-62C2-44CB-B5C8-7F25B6A3F9A6}"/>
              </c:ext>
            </c:extLst>
          </c:dPt>
          <c:dPt>
            <c:idx val="967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7-62C2-44CB-B5C8-7F25B6A3F9A6}"/>
              </c:ext>
            </c:extLst>
          </c:dPt>
          <c:dPt>
            <c:idx val="968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8-62C2-44CB-B5C8-7F25B6A3F9A6}"/>
              </c:ext>
            </c:extLst>
          </c:dPt>
          <c:dPt>
            <c:idx val="969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9-62C2-44CB-B5C8-7F25B6A3F9A6}"/>
              </c:ext>
            </c:extLst>
          </c:dPt>
          <c:dPt>
            <c:idx val="970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A-62C2-44CB-B5C8-7F25B6A3F9A6}"/>
              </c:ext>
            </c:extLst>
          </c:dPt>
          <c:dPt>
            <c:idx val="971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B-62C2-44CB-B5C8-7F25B6A3F9A6}"/>
              </c:ext>
            </c:extLst>
          </c:dPt>
          <c:dPt>
            <c:idx val="972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C-62C2-44CB-B5C8-7F25B6A3F9A6}"/>
              </c:ext>
            </c:extLst>
          </c:dPt>
          <c:dPt>
            <c:idx val="973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D-62C2-44CB-B5C8-7F25B6A3F9A6}"/>
              </c:ext>
            </c:extLst>
          </c:dPt>
          <c:dPt>
            <c:idx val="974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E-62C2-44CB-B5C8-7F25B6A3F9A6}"/>
              </c:ext>
            </c:extLst>
          </c:dPt>
          <c:dPt>
            <c:idx val="975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F-62C2-44CB-B5C8-7F25B6A3F9A6}"/>
              </c:ext>
            </c:extLst>
          </c:dPt>
          <c:dPt>
            <c:idx val="976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0-62C2-44CB-B5C8-7F25B6A3F9A6}"/>
              </c:ext>
            </c:extLst>
          </c:dPt>
          <c:dPt>
            <c:idx val="977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1-62C2-44CB-B5C8-7F25B6A3F9A6}"/>
              </c:ext>
            </c:extLst>
          </c:dPt>
          <c:dPt>
            <c:idx val="978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2-62C2-44CB-B5C8-7F25B6A3F9A6}"/>
              </c:ext>
            </c:extLst>
          </c:dPt>
          <c:dPt>
            <c:idx val="979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3-62C2-44CB-B5C8-7F25B6A3F9A6}"/>
              </c:ext>
            </c:extLst>
          </c:dPt>
          <c:dPt>
            <c:idx val="980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4-62C2-44CB-B5C8-7F25B6A3F9A6}"/>
              </c:ext>
            </c:extLst>
          </c:dPt>
          <c:dPt>
            <c:idx val="981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5-62C2-44CB-B5C8-7F25B6A3F9A6}"/>
              </c:ext>
            </c:extLst>
          </c:dPt>
          <c:dPt>
            <c:idx val="982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6-62C2-44CB-B5C8-7F25B6A3F9A6}"/>
              </c:ext>
            </c:extLst>
          </c:dPt>
          <c:dPt>
            <c:idx val="983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7-62C2-44CB-B5C8-7F25B6A3F9A6}"/>
              </c:ext>
            </c:extLst>
          </c:dPt>
          <c:dPt>
            <c:idx val="984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8-62C2-44CB-B5C8-7F25B6A3F9A6}"/>
              </c:ext>
            </c:extLst>
          </c:dPt>
          <c:dPt>
            <c:idx val="985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9-62C2-44CB-B5C8-7F25B6A3F9A6}"/>
              </c:ext>
            </c:extLst>
          </c:dPt>
          <c:dPt>
            <c:idx val="986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A-62C2-44CB-B5C8-7F25B6A3F9A6}"/>
              </c:ext>
            </c:extLst>
          </c:dPt>
          <c:dPt>
            <c:idx val="987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B-62C2-44CB-B5C8-7F25B6A3F9A6}"/>
              </c:ext>
            </c:extLst>
          </c:dPt>
          <c:dPt>
            <c:idx val="988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C-62C2-44CB-B5C8-7F25B6A3F9A6}"/>
              </c:ext>
            </c:extLst>
          </c:dPt>
          <c:dPt>
            <c:idx val="989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D-62C2-44CB-B5C8-7F25B6A3F9A6}"/>
              </c:ext>
            </c:extLst>
          </c:dPt>
          <c:dPt>
            <c:idx val="990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E-62C2-44CB-B5C8-7F25B6A3F9A6}"/>
              </c:ext>
            </c:extLst>
          </c:dPt>
          <c:dPt>
            <c:idx val="991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F-62C2-44CB-B5C8-7F25B6A3F9A6}"/>
              </c:ext>
            </c:extLst>
          </c:dPt>
          <c:dPt>
            <c:idx val="992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0-62C2-44CB-B5C8-7F25B6A3F9A6}"/>
              </c:ext>
            </c:extLst>
          </c:dPt>
          <c:dPt>
            <c:idx val="993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1-62C2-44CB-B5C8-7F25B6A3F9A6}"/>
              </c:ext>
            </c:extLst>
          </c:dPt>
          <c:dPt>
            <c:idx val="994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2-62C2-44CB-B5C8-7F25B6A3F9A6}"/>
              </c:ext>
            </c:extLst>
          </c:dPt>
          <c:dPt>
            <c:idx val="995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3-62C2-44CB-B5C8-7F25B6A3F9A6}"/>
              </c:ext>
            </c:extLst>
          </c:dPt>
          <c:dPt>
            <c:idx val="996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4-62C2-44CB-B5C8-7F25B6A3F9A6}"/>
              </c:ext>
            </c:extLst>
          </c:dPt>
          <c:dPt>
            <c:idx val="997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5-62C2-44CB-B5C8-7F25B6A3F9A6}"/>
              </c:ext>
            </c:extLst>
          </c:dPt>
          <c:dPt>
            <c:idx val="998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6-62C2-44CB-B5C8-7F25B6A3F9A6}"/>
              </c:ext>
            </c:extLst>
          </c:dPt>
          <c:dPt>
            <c:idx val="999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7-62C2-44CB-B5C8-7F25B6A3F9A6}"/>
              </c:ext>
            </c:extLst>
          </c:dPt>
          <c:dPt>
            <c:idx val="1000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8-62C2-44CB-B5C8-7F25B6A3F9A6}"/>
              </c:ext>
            </c:extLst>
          </c:dPt>
          <c:dPt>
            <c:idx val="1001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9-62C2-44CB-B5C8-7F25B6A3F9A6}"/>
              </c:ext>
            </c:extLst>
          </c:dPt>
          <c:dPt>
            <c:idx val="1002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A-62C2-44CB-B5C8-7F25B6A3F9A6}"/>
              </c:ext>
            </c:extLst>
          </c:dPt>
          <c:dPt>
            <c:idx val="1003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B-62C2-44CB-B5C8-7F25B6A3F9A6}"/>
              </c:ext>
            </c:extLst>
          </c:dPt>
          <c:dPt>
            <c:idx val="1004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C-62C2-44CB-B5C8-7F25B6A3F9A6}"/>
              </c:ext>
            </c:extLst>
          </c:dPt>
          <c:dPt>
            <c:idx val="1005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D-62C2-44CB-B5C8-7F25B6A3F9A6}"/>
              </c:ext>
            </c:extLst>
          </c:dPt>
          <c:dPt>
            <c:idx val="1006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E-62C2-44CB-B5C8-7F25B6A3F9A6}"/>
              </c:ext>
            </c:extLst>
          </c:dPt>
          <c:dPt>
            <c:idx val="1007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F-62C2-44CB-B5C8-7F25B6A3F9A6}"/>
              </c:ext>
            </c:extLst>
          </c:dPt>
          <c:dPt>
            <c:idx val="1008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0-62C2-44CB-B5C8-7F25B6A3F9A6}"/>
              </c:ext>
            </c:extLst>
          </c:dPt>
          <c:dPt>
            <c:idx val="1009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1-62C2-44CB-B5C8-7F25B6A3F9A6}"/>
              </c:ext>
            </c:extLst>
          </c:dPt>
          <c:dPt>
            <c:idx val="1010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2-62C2-44CB-B5C8-7F25B6A3F9A6}"/>
              </c:ext>
            </c:extLst>
          </c:dPt>
          <c:dPt>
            <c:idx val="1011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3-62C2-44CB-B5C8-7F25B6A3F9A6}"/>
              </c:ext>
            </c:extLst>
          </c:dPt>
          <c:dPt>
            <c:idx val="1012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4-62C2-44CB-B5C8-7F25B6A3F9A6}"/>
              </c:ext>
            </c:extLst>
          </c:dPt>
          <c:dPt>
            <c:idx val="1013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5-62C2-44CB-B5C8-7F25B6A3F9A6}"/>
              </c:ext>
            </c:extLst>
          </c:dPt>
          <c:dPt>
            <c:idx val="1014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6-62C2-44CB-B5C8-7F25B6A3F9A6}"/>
              </c:ext>
            </c:extLst>
          </c:dPt>
          <c:dPt>
            <c:idx val="1015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7-62C2-44CB-B5C8-7F25B6A3F9A6}"/>
              </c:ext>
            </c:extLst>
          </c:dPt>
          <c:dPt>
            <c:idx val="1016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8-62C2-44CB-B5C8-7F25B6A3F9A6}"/>
              </c:ext>
            </c:extLst>
          </c:dPt>
          <c:dPt>
            <c:idx val="1017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9-62C2-44CB-B5C8-7F25B6A3F9A6}"/>
              </c:ext>
            </c:extLst>
          </c:dPt>
          <c:dPt>
            <c:idx val="1018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A-62C2-44CB-B5C8-7F25B6A3F9A6}"/>
              </c:ext>
            </c:extLst>
          </c:dPt>
          <c:dPt>
            <c:idx val="1019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B-62C2-44CB-B5C8-7F25B6A3F9A6}"/>
              </c:ext>
            </c:extLst>
          </c:dPt>
          <c:dPt>
            <c:idx val="1020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C-62C2-44CB-B5C8-7F25B6A3F9A6}"/>
              </c:ext>
            </c:extLst>
          </c:dPt>
          <c:dPt>
            <c:idx val="1021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D-62C2-44CB-B5C8-7F25B6A3F9A6}"/>
              </c:ext>
            </c:extLst>
          </c:dPt>
          <c:dPt>
            <c:idx val="1022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E-62C2-44CB-B5C8-7F25B6A3F9A6}"/>
              </c:ext>
            </c:extLst>
          </c:dPt>
          <c:dPt>
            <c:idx val="1023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F-62C2-44CB-B5C8-7F25B6A3F9A6}"/>
              </c:ext>
            </c:extLst>
          </c:dPt>
          <c:dPt>
            <c:idx val="1024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0-62C2-44CB-B5C8-7F25B6A3F9A6}"/>
              </c:ext>
            </c:extLst>
          </c:dPt>
          <c:dPt>
            <c:idx val="1025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1-62C2-44CB-B5C8-7F25B6A3F9A6}"/>
              </c:ext>
            </c:extLst>
          </c:dPt>
          <c:dPt>
            <c:idx val="1026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2-62C2-44CB-B5C8-7F25B6A3F9A6}"/>
              </c:ext>
            </c:extLst>
          </c:dPt>
          <c:dPt>
            <c:idx val="1027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3-62C2-44CB-B5C8-7F25B6A3F9A6}"/>
              </c:ext>
            </c:extLst>
          </c:dPt>
          <c:dPt>
            <c:idx val="1028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4-62C2-44CB-B5C8-7F25B6A3F9A6}"/>
              </c:ext>
            </c:extLst>
          </c:dPt>
          <c:dPt>
            <c:idx val="1029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5-62C2-44CB-B5C8-7F25B6A3F9A6}"/>
              </c:ext>
            </c:extLst>
          </c:dPt>
          <c:dPt>
            <c:idx val="1030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6-62C2-44CB-B5C8-7F25B6A3F9A6}"/>
              </c:ext>
            </c:extLst>
          </c:dPt>
          <c:dPt>
            <c:idx val="1031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7-62C2-44CB-B5C8-7F25B6A3F9A6}"/>
              </c:ext>
            </c:extLst>
          </c:dPt>
          <c:dPt>
            <c:idx val="1032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8-62C2-44CB-B5C8-7F25B6A3F9A6}"/>
              </c:ext>
            </c:extLst>
          </c:dPt>
          <c:dPt>
            <c:idx val="1033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9-62C2-44CB-B5C8-7F25B6A3F9A6}"/>
              </c:ext>
            </c:extLst>
          </c:dPt>
          <c:dPt>
            <c:idx val="1034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A-62C2-44CB-B5C8-7F25B6A3F9A6}"/>
              </c:ext>
            </c:extLst>
          </c:dPt>
          <c:dPt>
            <c:idx val="1035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B-62C2-44CB-B5C8-7F25B6A3F9A6}"/>
              </c:ext>
            </c:extLst>
          </c:dPt>
          <c:dPt>
            <c:idx val="1036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C-62C2-44CB-B5C8-7F25B6A3F9A6}"/>
              </c:ext>
            </c:extLst>
          </c:dPt>
          <c:dPt>
            <c:idx val="1037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D-62C2-44CB-B5C8-7F25B6A3F9A6}"/>
              </c:ext>
            </c:extLst>
          </c:dPt>
          <c:dPt>
            <c:idx val="1038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E-62C2-44CB-B5C8-7F25B6A3F9A6}"/>
              </c:ext>
            </c:extLst>
          </c:dPt>
          <c:dPt>
            <c:idx val="1039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F-62C2-44CB-B5C8-7F25B6A3F9A6}"/>
              </c:ext>
            </c:extLst>
          </c:dPt>
          <c:dPt>
            <c:idx val="1040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0-62C2-44CB-B5C8-7F25B6A3F9A6}"/>
              </c:ext>
            </c:extLst>
          </c:dPt>
          <c:dPt>
            <c:idx val="1041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1-62C2-44CB-B5C8-7F25B6A3F9A6}"/>
              </c:ext>
            </c:extLst>
          </c:dPt>
          <c:dPt>
            <c:idx val="1042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2-62C2-44CB-B5C8-7F25B6A3F9A6}"/>
              </c:ext>
            </c:extLst>
          </c:dPt>
          <c:dPt>
            <c:idx val="1043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3-62C2-44CB-B5C8-7F25B6A3F9A6}"/>
              </c:ext>
            </c:extLst>
          </c:dPt>
          <c:dPt>
            <c:idx val="1044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4-62C2-44CB-B5C8-7F25B6A3F9A6}"/>
              </c:ext>
            </c:extLst>
          </c:dPt>
          <c:dPt>
            <c:idx val="1045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5-62C2-44CB-B5C8-7F25B6A3F9A6}"/>
              </c:ext>
            </c:extLst>
          </c:dPt>
          <c:dPt>
            <c:idx val="1046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6-62C2-44CB-B5C8-7F25B6A3F9A6}"/>
              </c:ext>
            </c:extLst>
          </c:dPt>
          <c:dPt>
            <c:idx val="1047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7-62C2-44CB-B5C8-7F25B6A3F9A6}"/>
              </c:ext>
            </c:extLst>
          </c:dPt>
          <c:dPt>
            <c:idx val="1048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8-62C2-44CB-B5C8-7F25B6A3F9A6}"/>
              </c:ext>
            </c:extLst>
          </c:dPt>
          <c:dPt>
            <c:idx val="1049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9-62C2-44CB-B5C8-7F25B6A3F9A6}"/>
              </c:ext>
            </c:extLst>
          </c:dPt>
          <c:dPt>
            <c:idx val="1050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A-62C2-44CB-B5C8-7F25B6A3F9A6}"/>
              </c:ext>
            </c:extLst>
          </c:dPt>
          <c:dPt>
            <c:idx val="1051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B-62C2-44CB-B5C8-7F25B6A3F9A6}"/>
              </c:ext>
            </c:extLst>
          </c:dPt>
          <c:dPt>
            <c:idx val="1052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C-62C2-44CB-B5C8-7F25B6A3F9A6}"/>
              </c:ext>
            </c:extLst>
          </c:dPt>
          <c:dPt>
            <c:idx val="1053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D-62C2-44CB-B5C8-7F25B6A3F9A6}"/>
              </c:ext>
            </c:extLst>
          </c:dPt>
          <c:dPt>
            <c:idx val="1054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E-62C2-44CB-B5C8-7F25B6A3F9A6}"/>
              </c:ext>
            </c:extLst>
          </c:dPt>
          <c:dPt>
            <c:idx val="1055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F-62C2-44CB-B5C8-7F25B6A3F9A6}"/>
              </c:ext>
            </c:extLst>
          </c:dPt>
          <c:dPt>
            <c:idx val="1056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0-62C2-44CB-B5C8-7F25B6A3F9A6}"/>
              </c:ext>
            </c:extLst>
          </c:dPt>
          <c:dPt>
            <c:idx val="1057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1-62C2-44CB-B5C8-7F25B6A3F9A6}"/>
              </c:ext>
            </c:extLst>
          </c:dPt>
          <c:dPt>
            <c:idx val="1058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2-62C2-44CB-B5C8-7F25B6A3F9A6}"/>
              </c:ext>
            </c:extLst>
          </c:dPt>
          <c:dPt>
            <c:idx val="1059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3-62C2-44CB-B5C8-7F25B6A3F9A6}"/>
              </c:ext>
            </c:extLst>
          </c:dPt>
          <c:dPt>
            <c:idx val="1060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4-62C2-44CB-B5C8-7F25B6A3F9A6}"/>
              </c:ext>
            </c:extLst>
          </c:dPt>
          <c:dPt>
            <c:idx val="1061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5-62C2-44CB-B5C8-7F25B6A3F9A6}"/>
              </c:ext>
            </c:extLst>
          </c:dPt>
          <c:dPt>
            <c:idx val="1062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6-62C2-44CB-B5C8-7F25B6A3F9A6}"/>
              </c:ext>
            </c:extLst>
          </c:dPt>
          <c:dPt>
            <c:idx val="1063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7-62C2-44CB-B5C8-7F25B6A3F9A6}"/>
              </c:ext>
            </c:extLst>
          </c:dPt>
          <c:dPt>
            <c:idx val="1064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8-62C2-44CB-B5C8-7F25B6A3F9A6}"/>
              </c:ext>
            </c:extLst>
          </c:dPt>
          <c:dPt>
            <c:idx val="1065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9-62C2-44CB-B5C8-7F25B6A3F9A6}"/>
              </c:ext>
            </c:extLst>
          </c:dPt>
          <c:dPt>
            <c:idx val="1066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A-62C2-44CB-B5C8-7F25B6A3F9A6}"/>
              </c:ext>
            </c:extLst>
          </c:dPt>
          <c:dPt>
            <c:idx val="1067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B-62C2-44CB-B5C8-7F25B6A3F9A6}"/>
              </c:ext>
            </c:extLst>
          </c:dPt>
          <c:dPt>
            <c:idx val="1068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C-62C2-44CB-B5C8-7F25B6A3F9A6}"/>
              </c:ext>
            </c:extLst>
          </c:dPt>
          <c:dPt>
            <c:idx val="1069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D-62C2-44CB-B5C8-7F25B6A3F9A6}"/>
              </c:ext>
            </c:extLst>
          </c:dPt>
          <c:dPt>
            <c:idx val="1070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E-62C2-44CB-B5C8-7F25B6A3F9A6}"/>
              </c:ext>
            </c:extLst>
          </c:dPt>
          <c:dPt>
            <c:idx val="1071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F-62C2-44CB-B5C8-7F25B6A3F9A6}"/>
              </c:ext>
            </c:extLst>
          </c:dPt>
          <c:dPt>
            <c:idx val="1072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0-62C2-44CB-B5C8-7F25B6A3F9A6}"/>
              </c:ext>
            </c:extLst>
          </c:dPt>
          <c:dPt>
            <c:idx val="1073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1-62C2-44CB-B5C8-7F25B6A3F9A6}"/>
              </c:ext>
            </c:extLst>
          </c:dPt>
          <c:dPt>
            <c:idx val="1074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2-62C2-44CB-B5C8-7F25B6A3F9A6}"/>
              </c:ext>
            </c:extLst>
          </c:dPt>
          <c:dPt>
            <c:idx val="1075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3-62C2-44CB-B5C8-7F25B6A3F9A6}"/>
              </c:ext>
            </c:extLst>
          </c:dPt>
          <c:dPt>
            <c:idx val="1076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4-62C2-44CB-B5C8-7F25B6A3F9A6}"/>
              </c:ext>
            </c:extLst>
          </c:dPt>
          <c:dPt>
            <c:idx val="1077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5-62C2-44CB-B5C8-7F25B6A3F9A6}"/>
              </c:ext>
            </c:extLst>
          </c:dPt>
          <c:dPt>
            <c:idx val="1078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6-62C2-44CB-B5C8-7F25B6A3F9A6}"/>
              </c:ext>
            </c:extLst>
          </c:dPt>
          <c:dPt>
            <c:idx val="1079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7-62C2-44CB-B5C8-7F25B6A3F9A6}"/>
              </c:ext>
            </c:extLst>
          </c:dPt>
          <c:dPt>
            <c:idx val="1080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8-62C2-44CB-B5C8-7F25B6A3F9A6}"/>
              </c:ext>
            </c:extLst>
          </c:dPt>
          <c:dPt>
            <c:idx val="1081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9-62C2-44CB-B5C8-7F25B6A3F9A6}"/>
              </c:ext>
            </c:extLst>
          </c:dPt>
          <c:dPt>
            <c:idx val="1082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A-62C2-44CB-B5C8-7F25B6A3F9A6}"/>
              </c:ext>
            </c:extLst>
          </c:dPt>
          <c:dPt>
            <c:idx val="1083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B-62C2-44CB-B5C8-7F25B6A3F9A6}"/>
              </c:ext>
            </c:extLst>
          </c:dPt>
          <c:dPt>
            <c:idx val="1084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C-62C2-44CB-B5C8-7F25B6A3F9A6}"/>
              </c:ext>
            </c:extLst>
          </c:dPt>
          <c:dPt>
            <c:idx val="1085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D-62C2-44CB-B5C8-7F25B6A3F9A6}"/>
              </c:ext>
            </c:extLst>
          </c:dPt>
          <c:dPt>
            <c:idx val="1086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E-62C2-44CB-B5C8-7F25B6A3F9A6}"/>
              </c:ext>
            </c:extLst>
          </c:dPt>
          <c:dPt>
            <c:idx val="1087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F-62C2-44CB-B5C8-7F25B6A3F9A6}"/>
              </c:ext>
            </c:extLst>
          </c:dPt>
          <c:dPt>
            <c:idx val="1088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0-62C2-44CB-B5C8-7F25B6A3F9A6}"/>
              </c:ext>
            </c:extLst>
          </c:dPt>
          <c:dPt>
            <c:idx val="1089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1-62C2-44CB-B5C8-7F25B6A3F9A6}"/>
              </c:ext>
            </c:extLst>
          </c:dPt>
          <c:dPt>
            <c:idx val="1090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2-62C2-44CB-B5C8-7F25B6A3F9A6}"/>
              </c:ext>
            </c:extLst>
          </c:dPt>
          <c:dPt>
            <c:idx val="1091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3-62C2-44CB-B5C8-7F25B6A3F9A6}"/>
              </c:ext>
            </c:extLst>
          </c:dPt>
          <c:dPt>
            <c:idx val="1092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4-62C2-44CB-B5C8-7F25B6A3F9A6}"/>
              </c:ext>
            </c:extLst>
          </c:dPt>
          <c:dPt>
            <c:idx val="1093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5-62C2-44CB-B5C8-7F25B6A3F9A6}"/>
              </c:ext>
            </c:extLst>
          </c:dPt>
          <c:dPt>
            <c:idx val="1094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6-62C2-44CB-B5C8-7F25B6A3F9A6}"/>
              </c:ext>
            </c:extLst>
          </c:dPt>
          <c:dPt>
            <c:idx val="1095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7-62C2-44CB-B5C8-7F25B6A3F9A6}"/>
              </c:ext>
            </c:extLst>
          </c:dPt>
          <c:dPt>
            <c:idx val="1096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8-62C2-44CB-B5C8-7F25B6A3F9A6}"/>
              </c:ext>
            </c:extLst>
          </c:dPt>
          <c:dPt>
            <c:idx val="1097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9-62C2-44CB-B5C8-7F25B6A3F9A6}"/>
              </c:ext>
            </c:extLst>
          </c:dPt>
          <c:dPt>
            <c:idx val="1098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A-62C2-44CB-B5C8-7F25B6A3F9A6}"/>
              </c:ext>
            </c:extLst>
          </c:dPt>
          <c:dPt>
            <c:idx val="1099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B-62C2-44CB-B5C8-7F25B6A3F9A6}"/>
              </c:ext>
            </c:extLst>
          </c:dPt>
          <c:dPt>
            <c:idx val="1100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C-62C2-44CB-B5C8-7F25B6A3F9A6}"/>
              </c:ext>
            </c:extLst>
          </c:dPt>
          <c:dPt>
            <c:idx val="1101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D-62C2-44CB-B5C8-7F25B6A3F9A6}"/>
              </c:ext>
            </c:extLst>
          </c:dPt>
          <c:dPt>
            <c:idx val="1102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E-62C2-44CB-B5C8-7F25B6A3F9A6}"/>
              </c:ext>
            </c:extLst>
          </c:dPt>
          <c:dPt>
            <c:idx val="1103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F-62C2-44CB-B5C8-7F25B6A3F9A6}"/>
              </c:ext>
            </c:extLst>
          </c:dPt>
          <c:dPt>
            <c:idx val="1104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0-62C2-44CB-B5C8-7F25B6A3F9A6}"/>
              </c:ext>
            </c:extLst>
          </c:dPt>
          <c:dPt>
            <c:idx val="1105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1-62C2-44CB-B5C8-7F25B6A3F9A6}"/>
              </c:ext>
            </c:extLst>
          </c:dPt>
          <c:dPt>
            <c:idx val="1106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2-62C2-44CB-B5C8-7F25B6A3F9A6}"/>
              </c:ext>
            </c:extLst>
          </c:dPt>
          <c:dPt>
            <c:idx val="1107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3-62C2-44CB-B5C8-7F25B6A3F9A6}"/>
              </c:ext>
            </c:extLst>
          </c:dPt>
          <c:dPt>
            <c:idx val="1108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4-62C2-44CB-B5C8-7F25B6A3F9A6}"/>
              </c:ext>
            </c:extLst>
          </c:dPt>
          <c:dPt>
            <c:idx val="1109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5-62C2-44CB-B5C8-7F25B6A3F9A6}"/>
              </c:ext>
            </c:extLst>
          </c:dPt>
          <c:dPt>
            <c:idx val="1110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6-62C2-44CB-B5C8-7F25B6A3F9A6}"/>
              </c:ext>
            </c:extLst>
          </c:dPt>
          <c:dPt>
            <c:idx val="1111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7-62C2-44CB-B5C8-7F25B6A3F9A6}"/>
              </c:ext>
            </c:extLst>
          </c:dPt>
          <c:dPt>
            <c:idx val="1112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8-62C2-44CB-B5C8-7F25B6A3F9A6}"/>
              </c:ext>
            </c:extLst>
          </c:dPt>
          <c:dPt>
            <c:idx val="1113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9-62C2-44CB-B5C8-7F25B6A3F9A6}"/>
              </c:ext>
            </c:extLst>
          </c:dPt>
          <c:dPt>
            <c:idx val="1114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A-62C2-44CB-B5C8-7F25B6A3F9A6}"/>
              </c:ext>
            </c:extLst>
          </c:dPt>
          <c:dPt>
            <c:idx val="1115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B-62C2-44CB-B5C8-7F25B6A3F9A6}"/>
              </c:ext>
            </c:extLst>
          </c:dPt>
          <c:dPt>
            <c:idx val="1116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C-62C2-44CB-B5C8-7F25B6A3F9A6}"/>
              </c:ext>
            </c:extLst>
          </c:dPt>
          <c:dPt>
            <c:idx val="1117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D-62C2-44CB-B5C8-7F25B6A3F9A6}"/>
              </c:ext>
            </c:extLst>
          </c:dPt>
          <c:dPt>
            <c:idx val="1118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E-62C2-44CB-B5C8-7F25B6A3F9A6}"/>
              </c:ext>
            </c:extLst>
          </c:dPt>
          <c:dPt>
            <c:idx val="1119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F-62C2-44CB-B5C8-7F25B6A3F9A6}"/>
              </c:ext>
            </c:extLst>
          </c:dPt>
          <c:dPt>
            <c:idx val="1120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0-62C2-44CB-B5C8-7F25B6A3F9A6}"/>
              </c:ext>
            </c:extLst>
          </c:dPt>
          <c:dPt>
            <c:idx val="1121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1-62C2-44CB-B5C8-7F25B6A3F9A6}"/>
              </c:ext>
            </c:extLst>
          </c:dPt>
          <c:dPt>
            <c:idx val="1122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2-62C2-44CB-B5C8-7F25B6A3F9A6}"/>
              </c:ext>
            </c:extLst>
          </c:dPt>
          <c:dPt>
            <c:idx val="1123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3-62C2-44CB-B5C8-7F25B6A3F9A6}"/>
              </c:ext>
            </c:extLst>
          </c:dPt>
          <c:dPt>
            <c:idx val="1124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4-62C2-44CB-B5C8-7F25B6A3F9A6}"/>
              </c:ext>
            </c:extLst>
          </c:dPt>
          <c:dPt>
            <c:idx val="1125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5-62C2-44CB-B5C8-7F25B6A3F9A6}"/>
              </c:ext>
            </c:extLst>
          </c:dPt>
          <c:dPt>
            <c:idx val="1126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6-62C2-44CB-B5C8-7F25B6A3F9A6}"/>
              </c:ext>
            </c:extLst>
          </c:dPt>
          <c:dPt>
            <c:idx val="1127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7-62C2-44CB-B5C8-7F25B6A3F9A6}"/>
              </c:ext>
            </c:extLst>
          </c:dPt>
          <c:dPt>
            <c:idx val="1128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8-62C2-44CB-B5C8-7F25B6A3F9A6}"/>
              </c:ext>
            </c:extLst>
          </c:dPt>
          <c:dPt>
            <c:idx val="1129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9-62C2-44CB-B5C8-7F25B6A3F9A6}"/>
              </c:ext>
            </c:extLst>
          </c:dPt>
          <c:dPt>
            <c:idx val="1130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A-62C2-44CB-B5C8-7F25B6A3F9A6}"/>
              </c:ext>
            </c:extLst>
          </c:dPt>
          <c:dPt>
            <c:idx val="1131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B-62C2-44CB-B5C8-7F25B6A3F9A6}"/>
              </c:ext>
            </c:extLst>
          </c:dPt>
          <c:dPt>
            <c:idx val="1132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C-62C2-44CB-B5C8-7F25B6A3F9A6}"/>
              </c:ext>
            </c:extLst>
          </c:dPt>
          <c:dPt>
            <c:idx val="1133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D-62C2-44CB-B5C8-7F25B6A3F9A6}"/>
              </c:ext>
            </c:extLst>
          </c:dPt>
          <c:dPt>
            <c:idx val="1134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E-62C2-44CB-B5C8-7F25B6A3F9A6}"/>
              </c:ext>
            </c:extLst>
          </c:dPt>
          <c:dPt>
            <c:idx val="1135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F-62C2-44CB-B5C8-7F25B6A3F9A6}"/>
              </c:ext>
            </c:extLst>
          </c:dPt>
          <c:dPt>
            <c:idx val="1136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0-62C2-44CB-B5C8-7F25B6A3F9A6}"/>
              </c:ext>
            </c:extLst>
          </c:dPt>
          <c:dPt>
            <c:idx val="1137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1-62C2-44CB-B5C8-7F25B6A3F9A6}"/>
              </c:ext>
            </c:extLst>
          </c:dPt>
          <c:dPt>
            <c:idx val="1138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2-62C2-44CB-B5C8-7F25B6A3F9A6}"/>
              </c:ext>
            </c:extLst>
          </c:dPt>
          <c:dPt>
            <c:idx val="1139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3-62C2-44CB-B5C8-7F25B6A3F9A6}"/>
              </c:ext>
            </c:extLst>
          </c:dPt>
          <c:dPt>
            <c:idx val="1140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4-62C2-44CB-B5C8-7F25B6A3F9A6}"/>
              </c:ext>
            </c:extLst>
          </c:dPt>
          <c:dPt>
            <c:idx val="1141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5-62C2-44CB-B5C8-7F25B6A3F9A6}"/>
              </c:ext>
            </c:extLst>
          </c:dPt>
          <c:dPt>
            <c:idx val="1142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6-62C2-44CB-B5C8-7F25B6A3F9A6}"/>
              </c:ext>
            </c:extLst>
          </c:dPt>
          <c:dPt>
            <c:idx val="1143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7-62C2-44CB-B5C8-7F25B6A3F9A6}"/>
              </c:ext>
            </c:extLst>
          </c:dPt>
          <c:dPt>
            <c:idx val="1144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8-62C2-44CB-B5C8-7F25B6A3F9A6}"/>
              </c:ext>
            </c:extLst>
          </c:dPt>
          <c:dPt>
            <c:idx val="1145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9-62C2-44CB-B5C8-7F25B6A3F9A6}"/>
              </c:ext>
            </c:extLst>
          </c:dPt>
          <c:dPt>
            <c:idx val="1146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A-62C2-44CB-B5C8-7F25B6A3F9A6}"/>
              </c:ext>
            </c:extLst>
          </c:dPt>
          <c:dPt>
            <c:idx val="1147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B-62C2-44CB-B5C8-7F25B6A3F9A6}"/>
              </c:ext>
            </c:extLst>
          </c:dPt>
          <c:dPt>
            <c:idx val="1148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C-62C2-44CB-B5C8-7F25B6A3F9A6}"/>
              </c:ext>
            </c:extLst>
          </c:dPt>
          <c:dPt>
            <c:idx val="1149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D-62C2-44CB-B5C8-7F25B6A3F9A6}"/>
              </c:ext>
            </c:extLst>
          </c:dPt>
          <c:dPt>
            <c:idx val="1150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E-62C2-44CB-B5C8-7F25B6A3F9A6}"/>
              </c:ext>
            </c:extLst>
          </c:dPt>
          <c:dPt>
            <c:idx val="1151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F-62C2-44CB-B5C8-7F25B6A3F9A6}"/>
              </c:ext>
            </c:extLst>
          </c:dPt>
          <c:dPt>
            <c:idx val="1152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0-62C2-44CB-B5C8-7F25B6A3F9A6}"/>
              </c:ext>
            </c:extLst>
          </c:dPt>
          <c:dPt>
            <c:idx val="1153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1-62C2-44CB-B5C8-7F25B6A3F9A6}"/>
              </c:ext>
            </c:extLst>
          </c:dPt>
          <c:dPt>
            <c:idx val="1154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2-62C2-44CB-B5C8-7F25B6A3F9A6}"/>
              </c:ext>
            </c:extLst>
          </c:dPt>
          <c:dPt>
            <c:idx val="1155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3-62C2-44CB-B5C8-7F25B6A3F9A6}"/>
              </c:ext>
            </c:extLst>
          </c:dPt>
          <c:dPt>
            <c:idx val="1156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4-62C2-44CB-B5C8-7F25B6A3F9A6}"/>
              </c:ext>
            </c:extLst>
          </c:dPt>
          <c:dPt>
            <c:idx val="1157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5-62C2-44CB-B5C8-7F25B6A3F9A6}"/>
              </c:ext>
            </c:extLst>
          </c:dPt>
          <c:dPt>
            <c:idx val="1158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6-62C2-44CB-B5C8-7F25B6A3F9A6}"/>
              </c:ext>
            </c:extLst>
          </c:dPt>
          <c:dPt>
            <c:idx val="1159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7-62C2-44CB-B5C8-7F25B6A3F9A6}"/>
              </c:ext>
            </c:extLst>
          </c:dPt>
          <c:dPt>
            <c:idx val="1160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8-62C2-44CB-B5C8-7F25B6A3F9A6}"/>
              </c:ext>
            </c:extLst>
          </c:dPt>
          <c:dPt>
            <c:idx val="1161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9-62C2-44CB-B5C8-7F25B6A3F9A6}"/>
              </c:ext>
            </c:extLst>
          </c:dPt>
          <c:dPt>
            <c:idx val="1162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A-62C2-44CB-B5C8-7F25B6A3F9A6}"/>
              </c:ext>
            </c:extLst>
          </c:dPt>
          <c:dPt>
            <c:idx val="1163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B-62C2-44CB-B5C8-7F25B6A3F9A6}"/>
              </c:ext>
            </c:extLst>
          </c:dPt>
          <c:dPt>
            <c:idx val="1164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C-62C2-44CB-B5C8-7F25B6A3F9A6}"/>
              </c:ext>
            </c:extLst>
          </c:dPt>
          <c:dPt>
            <c:idx val="1165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D-62C2-44CB-B5C8-7F25B6A3F9A6}"/>
              </c:ext>
            </c:extLst>
          </c:dPt>
          <c:dPt>
            <c:idx val="1166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E-62C2-44CB-B5C8-7F25B6A3F9A6}"/>
              </c:ext>
            </c:extLst>
          </c:dPt>
          <c:dPt>
            <c:idx val="1167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F-62C2-44CB-B5C8-7F25B6A3F9A6}"/>
              </c:ext>
            </c:extLst>
          </c:dPt>
          <c:dPt>
            <c:idx val="1168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0-62C2-44CB-B5C8-7F25B6A3F9A6}"/>
              </c:ext>
            </c:extLst>
          </c:dPt>
          <c:dPt>
            <c:idx val="1169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1-62C2-44CB-B5C8-7F25B6A3F9A6}"/>
              </c:ext>
            </c:extLst>
          </c:dPt>
          <c:dPt>
            <c:idx val="1170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2-62C2-44CB-B5C8-7F25B6A3F9A6}"/>
              </c:ext>
            </c:extLst>
          </c:dPt>
          <c:dPt>
            <c:idx val="1171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3-62C2-44CB-B5C8-7F25B6A3F9A6}"/>
              </c:ext>
            </c:extLst>
          </c:dPt>
          <c:dPt>
            <c:idx val="1172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4-62C2-44CB-B5C8-7F25B6A3F9A6}"/>
              </c:ext>
            </c:extLst>
          </c:dPt>
          <c:dPt>
            <c:idx val="1173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5-62C2-44CB-B5C8-7F25B6A3F9A6}"/>
              </c:ext>
            </c:extLst>
          </c:dPt>
          <c:dPt>
            <c:idx val="1174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6-62C2-44CB-B5C8-7F25B6A3F9A6}"/>
              </c:ext>
            </c:extLst>
          </c:dPt>
          <c:dPt>
            <c:idx val="1175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7-62C2-44CB-B5C8-7F25B6A3F9A6}"/>
              </c:ext>
            </c:extLst>
          </c:dPt>
          <c:dPt>
            <c:idx val="1176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8-62C2-44CB-B5C8-7F25B6A3F9A6}"/>
              </c:ext>
            </c:extLst>
          </c:dPt>
          <c:dPt>
            <c:idx val="1177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9-62C2-44CB-B5C8-7F25B6A3F9A6}"/>
              </c:ext>
            </c:extLst>
          </c:dPt>
          <c:dPt>
            <c:idx val="1178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A-62C2-44CB-B5C8-7F25B6A3F9A6}"/>
              </c:ext>
            </c:extLst>
          </c:dPt>
          <c:dPt>
            <c:idx val="1179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B-62C2-44CB-B5C8-7F25B6A3F9A6}"/>
              </c:ext>
            </c:extLst>
          </c:dPt>
          <c:dPt>
            <c:idx val="1180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C-62C2-44CB-B5C8-7F25B6A3F9A6}"/>
              </c:ext>
            </c:extLst>
          </c:dPt>
          <c:dPt>
            <c:idx val="1181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D-62C2-44CB-B5C8-7F25B6A3F9A6}"/>
              </c:ext>
            </c:extLst>
          </c:dPt>
          <c:dPt>
            <c:idx val="1182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E-62C2-44CB-B5C8-7F25B6A3F9A6}"/>
              </c:ext>
            </c:extLst>
          </c:dPt>
          <c:dPt>
            <c:idx val="1183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F-62C2-44CB-B5C8-7F25B6A3F9A6}"/>
              </c:ext>
            </c:extLst>
          </c:dPt>
          <c:dPt>
            <c:idx val="1184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0-62C2-44CB-B5C8-7F25B6A3F9A6}"/>
              </c:ext>
            </c:extLst>
          </c:dPt>
          <c:dPt>
            <c:idx val="1185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1-62C2-44CB-B5C8-7F25B6A3F9A6}"/>
              </c:ext>
            </c:extLst>
          </c:dPt>
          <c:dPt>
            <c:idx val="1186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2-62C2-44CB-B5C8-7F25B6A3F9A6}"/>
              </c:ext>
            </c:extLst>
          </c:dPt>
          <c:dPt>
            <c:idx val="1187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3-62C2-44CB-B5C8-7F25B6A3F9A6}"/>
              </c:ext>
            </c:extLst>
          </c:dPt>
          <c:dPt>
            <c:idx val="1188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4-62C2-44CB-B5C8-7F25B6A3F9A6}"/>
              </c:ext>
            </c:extLst>
          </c:dPt>
          <c:dPt>
            <c:idx val="1189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5-62C2-44CB-B5C8-7F25B6A3F9A6}"/>
              </c:ext>
            </c:extLst>
          </c:dPt>
          <c:dPt>
            <c:idx val="1190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6-62C2-44CB-B5C8-7F25B6A3F9A6}"/>
              </c:ext>
            </c:extLst>
          </c:dPt>
          <c:dPt>
            <c:idx val="1191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7-62C2-44CB-B5C8-7F25B6A3F9A6}"/>
              </c:ext>
            </c:extLst>
          </c:dPt>
          <c:dPt>
            <c:idx val="1192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8-62C2-44CB-B5C8-7F25B6A3F9A6}"/>
              </c:ext>
            </c:extLst>
          </c:dPt>
          <c:dPt>
            <c:idx val="1193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9-62C2-44CB-B5C8-7F25B6A3F9A6}"/>
              </c:ext>
            </c:extLst>
          </c:dPt>
          <c:dPt>
            <c:idx val="1194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A-62C2-44CB-B5C8-7F25B6A3F9A6}"/>
              </c:ext>
            </c:extLst>
          </c:dPt>
          <c:dPt>
            <c:idx val="1195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B-62C2-44CB-B5C8-7F25B6A3F9A6}"/>
              </c:ext>
            </c:extLst>
          </c:dPt>
          <c:dPt>
            <c:idx val="1196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C-62C2-44CB-B5C8-7F25B6A3F9A6}"/>
              </c:ext>
            </c:extLst>
          </c:dPt>
          <c:dPt>
            <c:idx val="1197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D-62C2-44CB-B5C8-7F25B6A3F9A6}"/>
              </c:ext>
            </c:extLst>
          </c:dPt>
          <c:dPt>
            <c:idx val="1198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E-62C2-44CB-B5C8-7F25B6A3F9A6}"/>
              </c:ext>
            </c:extLst>
          </c:dPt>
          <c:dPt>
            <c:idx val="1199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F-62C2-44CB-B5C8-7F25B6A3F9A6}"/>
              </c:ext>
            </c:extLst>
          </c:dPt>
          <c:dPt>
            <c:idx val="1200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0-62C2-44CB-B5C8-7F25B6A3F9A6}"/>
              </c:ext>
            </c:extLst>
          </c:dPt>
          <c:dPt>
            <c:idx val="1201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1-62C2-44CB-B5C8-7F25B6A3F9A6}"/>
              </c:ext>
            </c:extLst>
          </c:dPt>
          <c:dPt>
            <c:idx val="1202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2-62C2-44CB-B5C8-7F25B6A3F9A6}"/>
              </c:ext>
            </c:extLst>
          </c:dPt>
          <c:dPt>
            <c:idx val="1203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3-62C2-44CB-B5C8-7F25B6A3F9A6}"/>
              </c:ext>
            </c:extLst>
          </c:dPt>
          <c:dPt>
            <c:idx val="1204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4-62C2-44CB-B5C8-7F25B6A3F9A6}"/>
              </c:ext>
            </c:extLst>
          </c:dPt>
          <c:dPt>
            <c:idx val="1205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5-62C2-44CB-B5C8-7F25B6A3F9A6}"/>
              </c:ext>
            </c:extLst>
          </c:dPt>
          <c:dPt>
            <c:idx val="1206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6-62C2-44CB-B5C8-7F25B6A3F9A6}"/>
              </c:ext>
            </c:extLst>
          </c:dPt>
          <c:dPt>
            <c:idx val="1207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7-62C2-44CB-B5C8-7F25B6A3F9A6}"/>
              </c:ext>
            </c:extLst>
          </c:dPt>
          <c:dPt>
            <c:idx val="1208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8-62C2-44CB-B5C8-7F25B6A3F9A6}"/>
              </c:ext>
            </c:extLst>
          </c:dPt>
          <c:dPt>
            <c:idx val="1209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9-62C2-44CB-B5C8-7F25B6A3F9A6}"/>
              </c:ext>
            </c:extLst>
          </c:dPt>
          <c:dPt>
            <c:idx val="1210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A-62C2-44CB-B5C8-7F25B6A3F9A6}"/>
              </c:ext>
            </c:extLst>
          </c:dPt>
          <c:dPt>
            <c:idx val="1211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B-62C2-44CB-B5C8-7F25B6A3F9A6}"/>
              </c:ext>
            </c:extLst>
          </c:dPt>
          <c:dPt>
            <c:idx val="1212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C-62C2-44CB-B5C8-7F25B6A3F9A6}"/>
              </c:ext>
            </c:extLst>
          </c:dPt>
          <c:dPt>
            <c:idx val="1213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D-62C2-44CB-B5C8-7F25B6A3F9A6}"/>
              </c:ext>
            </c:extLst>
          </c:dPt>
          <c:dPt>
            <c:idx val="1214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E-62C2-44CB-B5C8-7F25B6A3F9A6}"/>
              </c:ext>
            </c:extLst>
          </c:dPt>
          <c:dPt>
            <c:idx val="1215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F-62C2-44CB-B5C8-7F25B6A3F9A6}"/>
              </c:ext>
            </c:extLst>
          </c:dPt>
          <c:dPt>
            <c:idx val="1216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0-62C2-44CB-B5C8-7F25B6A3F9A6}"/>
              </c:ext>
            </c:extLst>
          </c:dPt>
          <c:dPt>
            <c:idx val="1217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1-62C2-44CB-B5C8-7F25B6A3F9A6}"/>
              </c:ext>
            </c:extLst>
          </c:dPt>
          <c:dPt>
            <c:idx val="1218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2-62C2-44CB-B5C8-7F25B6A3F9A6}"/>
              </c:ext>
            </c:extLst>
          </c:dPt>
          <c:dPt>
            <c:idx val="1219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3-62C2-44CB-B5C8-7F25B6A3F9A6}"/>
              </c:ext>
            </c:extLst>
          </c:dPt>
          <c:dPt>
            <c:idx val="1220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4-62C2-44CB-B5C8-7F25B6A3F9A6}"/>
              </c:ext>
            </c:extLst>
          </c:dPt>
          <c:dPt>
            <c:idx val="1221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5-62C2-44CB-B5C8-7F25B6A3F9A6}"/>
              </c:ext>
            </c:extLst>
          </c:dPt>
          <c:dPt>
            <c:idx val="1222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6-62C2-44CB-B5C8-7F25B6A3F9A6}"/>
              </c:ext>
            </c:extLst>
          </c:dPt>
          <c:dPt>
            <c:idx val="1223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7-62C2-44CB-B5C8-7F25B6A3F9A6}"/>
              </c:ext>
            </c:extLst>
          </c:dPt>
          <c:dPt>
            <c:idx val="1224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8-62C2-44CB-B5C8-7F25B6A3F9A6}"/>
              </c:ext>
            </c:extLst>
          </c:dPt>
          <c:dPt>
            <c:idx val="1225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9-62C2-44CB-B5C8-7F25B6A3F9A6}"/>
              </c:ext>
            </c:extLst>
          </c:dPt>
          <c:dPt>
            <c:idx val="1226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A-62C2-44CB-B5C8-7F25B6A3F9A6}"/>
              </c:ext>
            </c:extLst>
          </c:dPt>
          <c:dPt>
            <c:idx val="1227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B-62C2-44CB-B5C8-7F25B6A3F9A6}"/>
              </c:ext>
            </c:extLst>
          </c:dPt>
          <c:dPt>
            <c:idx val="1228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C-62C2-44CB-B5C8-7F25B6A3F9A6}"/>
              </c:ext>
            </c:extLst>
          </c:dPt>
          <c:dPt>
            <c:idx val="1229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D-62C2-44CB-B5C8-7F25B6A3F9A6}"/>
              </c:ext>
            </c:extLst>
          </c:dPt>
          <c:dPt>
            <c:idx val="1230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E-62C2-44CB-B5C8-7F25B6A3F9A6}"/>
              </c:ext>
            </c:extLst>
          </c:dPt>
          <c:dPt>
            <c:idx val="1231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F-62C2-44CB-B5C8-7F25B6A3F9A6}"/>
              </c:ext>
            </c:extLst>
          </c:dPt>
          <c:dPt>
            <c:idx val="1232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0-62C2-44CB-B5C8-7F25B6A3F9A6}"/>
              </c:ext>
            </c:extLst>
          </c:dPt>
          <c:dPt>
            <c:idx val="1233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1-62C2-44CB-B5C8-7F25B6A3F9A6}"/>
              </c:ext>
            </c:extLst>
          </c:dPt>
          <c:dPt>
            <c:idx val="1234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2-62C2-44CB-B5C8-7F25B6A3F9A6}"/>
              </c:ext>
            </c:extLst>
          </c:dPt>
          <c:dPt>
            <c:idx val="1235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3-62C2-44CB-B5C8-7F25B6A3F9A6}"/>
              </c:ext>
            </c:extLst>
          </c:dPt>
          <c:dPt>
            <c:idx val="1236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4-62C2-44CB-B5C8-7F25B6A3F9A6}"/>
              </c:ext>
            </c:extLst>
          </c:dPt>
          <c:dPt>
            <c:idx val="1237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5-62C2-44CB-B5C8-7F25B6A3F9A6}"/>
              </c:ext>
            </c:extLst>
          </c:dPt>
          <c:dPt>
            <c:idx val="1238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6-62C2-44CB-B5C8-7F25B6A3F9A6}"/>
              </c:ext>
            </c:extLst>
          </c:dPt>
          <c:dPt>
            <c:idx val="1239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7-62C2-44CB-B5C8-7F25B6A3F9A6}"/>
              </c:ext>
            </c:extLst>
          </c:dPt>
          <c:dPt>
            <c:idx val="1240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8-62C2-44CB-B5C8-7F25B6A3F9A6}"/>
              </c:ext>
            </c:extLst>
          </c:dPt>
          <c:dPt>
            <c:idx val="1241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9-62C2-44CB-B5C8-7F25B6A3F9A6}"/>
              </c:ext>
            </c:extLst>
          </c:dPt>
          <c:dPt>
            <c:idx val="1242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A-62C2-44CB-B5C8-7F25B6A3F9A6}"/>
              </c:ext>
            </c:extLst>
          </c:dPt>
          <c:dPt>
            <c:idx val="1243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B-62C2-44CB-B5C8-7F25B6A3F9A6}"/>
              </c:ext>
            </c:extLst>
          </c:dPt>
          <c:dPt>
            <c:idx val="1244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C-62C2-44CB-B5C8-7F25B6A3F9A6}"/>
              </c:ext>
            </c:extLst>
          </c:dPt>
          <c:dPt>
            <c:idx val="1245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D-62C2-44CB-B5C8-7F25B6A3F9A6}"/>
              </c:ext>
            </c:extLst>
          </c:dPt>
          <c:dPt>
            <c:idx val="1246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E-62C2-44CB-B5C8-7F25B6A3F9A6}"/>
              </c:ext>
            </c:extLst>
          </c:dPt>
          <c:dPt>
            <c:idx val="1247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F-62C2-44CB-B5C8-7F25B6A3F9A6}"/>
              </c:ext>
            </c:extLst>
          </c:dPt>
          <c:dPt>
            <c:idx val="1248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0-62C2-44CB-B5C8-7F25B6A3F9A6}"/>
              </c:ext>
            </c:extLst>
          </c:dPt>
          <c:dPt>
            <c:idx val="1249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1-62C2-44CB-B5C8-7F25B6A3F9A6}"/>
              </c:ext>
            </c:extLst>
          </c:dPt>
          <c:dPt>
            <c:idx val="1250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2-62C2-44CB-B5C8-7F25B6A3F9A6}"/>
              </c:ext>
            </c:extLst>
          </c:dPt>
          <c:dPt>
            <c:idx val="1251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3-62C2-44CB-B5C8-7F25B6A3F9A6}"/>
              </c:ext>
            </c:extLst>
          </c:dPt>
          <c:dPt>
            <c:idx val="1252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4-62C2-44CB-B5C8-7F25B6A3F9A6}"/>
              </c:ext>
            </c:extLst>
          </c:dPt>
          <c:dPt>
            <c:idx val="1253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5-62C2-44CB-B5C8-7F25B6A3F9A6}"/>
              </c:ext>
            </c:extLst>
          </c:dPt>
          <c:dPt>
            <c:idx val="1254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6-62C2-44CB-B5C8-7F25B6A3F9A6}"/>
              </c:ext>
            </c:extLst>
          </c:dPt>
          <c:dPt>
            <c:idx val="1255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7-62C2-44CB-B5C8-7F25B6A3F9A6}"/>
              </c:ext>
            </c:extLst>
          </c:dPt>
          <c:dPt>
            <c:idx val="1256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8-62C2-44CB-B5C8-7F25B6A3F9A6}"/>
              </c:ext>
            </c:extLst>
          </c:dPt>
          <c:dPt>
            <c:idx val="1257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9-62C2-44CB-B5C8-7F25B6A3F9A6}"/>
              </c:ext>
            </c:extLst>
          </c:dPt>
          <c:dPt>
            <c:idx val="1258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A-62C2-44CB-B5C8-7F25B6A3F9A6}"/>
              </c:ext>
            </c:extLst>
          </c:dPt>
          <c:dPt>
            <c:idx val="1259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B-62C2-44CB-B5C8-7F25B6A3F9A6}"/>
              </c:ext>
            </c:extLst>
          </c:dPt>
          <c:dPt>
            <c:idx val="1260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C-62C2-44CB-B5C8-7F25B6A3F9A6}"/>
              </c:ext>
            </c:extLst>
          </c:dPt>
          <c:dPt>
            <c:idx val="1261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D-62C2-44CB-B5C8-7F25B6A3F9A6}"/>
              </c:ext>
            </c:extLst>
          </c:dPt>
          <c:dPt>
            <c:idx val="1262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E-62C2-44CB-B5C8-7F25B6A3F9A6}"/>
              </c:ext>
            </c:extLst>
          </c:dPt>
          <c:dPt>
            <c:idx val="1263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F-62C2-44CB-B5C8-7F25B6A3F9A6}"/>
              </c:ext>
            </c:extLst>
          </c:dPt>
          <c:dPt>
            <c:idx val="1264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0-62C2-44CB-B5C8-7F25B6A3F9A6}"/>
              </c:ext>
            </c:extLst>
          </c:dPt>
          <c:dPt>
            <c:idx val="1265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1-62C2-44CB-B5C8-7F25B6A3F9A6}"/>
              </c:ext>
            </c:extLst>
          </c:dPt>
          <c:dPt>
            <c:idx val="1266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2-62C2-44CB-B5C8-7F25B6A3F9A6}"/>
              </c:ext>
            </c:extLst>
          </c:dPt>
          <c:dPt>
            <c:idx val="1267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3-62C2-44CB-B5C8-7F25B6A3F9A6}"/>
              </c:ext>
            </c:extLst>
          </c:dPt>
          <c:dPt>
            <c:idx val="1268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4-62C2-44CB-B5C8-7F25B6A3F9A6}"/>
              </c:ext>
            </c:extLst>
          </c:dPt>
          <c:dPt>
            <c:idx val="1269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5-62C2-44CB-B5C8-7F25B6A3F9A6}"/>
              </c:ext>
            </c:extLst>
          </c:dPt>
          <c:dPt>
            <c:idx val="1270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6-62C2-44CB-B5C8-7F25B6A3F9A6}"/>
              </c:ext>
            </c:extLst>
          </c:dPt>
          <c:dPt>
            <c:idx val="1271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7-62C2-44CB-B5C8-7F25B6A3F9A6}"/>
              </c:ext>
            </c:extLst>
          </c:dPt>
          <c:dPt>
            <c:idx val="1272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8-62C2-44CB-B5C8-7F25B6A3F9A6}"/>
              </c:ext>
            </c:extLst>
          </c:dPt>
          <c:dPt>
            <c:idx val="1273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9-62C2-44CB-B5C8-7F25B6A3F9A6}"/>
              </c:ext>
            </c:extLst>
          </c:dPt>
          <c:dPt>
            <c:idx val="1274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A-62C2-44CB-B5C8-7F25B6A3F9A6}"/>
              </c:ext>
            </c:extLst>
          </c:dPt>
          <c:dPt>
            <c:idx val="1275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B-62C2-44CB-B5C8-7F25B6A3F9A6}"/>
              </c:ext>
            </c:extLst>
          </c:dPt>
          <c:dPt>
            <c:idx val="1276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C-62C2-44CB-B5C8-7F25B6A3F9A6}"/>
              </c:ext>
            </c:extLst>
          </c:dPt>
          <c:dPt>
            <c:idx val="1277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D-62C2-44CB-B5C8-7F25B6A3F9A6}"/>
              </c:ext>
            </c:extLst>
          </c:dPt>
          <c:dPt>
            <c:idx val="1278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E-62C2-44CB-B5C8-7F25B6A3F9A6}"/>
              </c:ext>
            </c:extLst>
          </c:dPt>
          <c:dPt>
            <c:idx val="1279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F-62C2-44CB-B5C8-7F25B6A3F9A6}"/>
              </c:ext>
            </c:extLst>
          </c:dPt>
          <c:dPt>
            <c:idx val="1280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0-62C2-44CB-B5C8-7F25B6A3F9A6}"/>
              </c:ext>
            </c:extLst>
          </c:dPt>
          <c:dPt>
            <c:idx val="1281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1-62C2-44CB-B5C8-7F25B6A3F9A6}"/>
              </c:ext>
            </c:extLst>
          </c:dPt>
          <c:dPt>
            <c:idx val="1282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2-62C2-44CB-B5C8-7F25B6A3F9A6}"/>
              </c:ext>
            </c:extLst>
          </c:dPt>
          <c:dPt>
            <c:idx val="1283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3-62C2-44CB-B5C8-7F25B6A3F9A6}"/>
              </c:ext>
            </c:extLst>
          </c:dPt>
          <c:dPt>
            <c:idx val="1284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4-62C2-44CB-B5C8-7F25B6A3F9A6}"/>
              </c:ext>
            </c:extLst>
          </c:dPt>
          <c:dPt>
            <c:idx val="1285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5-62C2-44CB-B5C8-7F25B6A3F9A6}"/>
              </c:ext>
            </c:extLst>
          </c:dPt>
          <c:dPt>
            <c:idx val="1286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6-62C2-44CB-B5C8-7F25B6A3F9A6}"/>
              </c:ext>
            </c:extLst>
          </c:dPt>
          <c:dPt>
            <c:idx val="1287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7-62C2-44CB-B5C8-7F25B6A3F9A6}"/>
              </c:ext>
            </c:extLst>
          </c:dPt>
          <c:dPt>
            <c:idx val="1288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8-62C2-44CB-B5C8-7F25B6A3F9A6}"/>
              </c:ext>
            </c:extLst>
          </c:dPt>
          <c:dPt>
            <c:idx val="1289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9-62C2-44CB-B5C8-7F25B6A3F9A6}"/>
              </c:ext>
            </c:extLst>
          </c:dPt>
          <c:dPt>
            <c:idx val="1290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A-62C2-44CB-B5C8-7F25B6A3F9A6}"/>
              </c:ext>
            </c:extLst>
          </c:dPt>
          <c:dPt>
            <c:idx val="1291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B-62C2-44CB-B5C8-7F25B6A3F9A6}"/>
              </c:ext>
            </c:extLst>
          </c:dPt>
          <c:dPt>
            <c:idx val="1292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C-62C2-44CB-B5C8-7F25B6A3F9A6}"/>
              </c:ext>
            </c:extLst>
          </c:dPt>
          <c:dPt>
            <c:idx val="1293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D-62C2-44CB-B5C8-7F25B6A3F9A6}"/>
              </c:ext>
            </c:extLst>
          </c:dPt>
          <c:dPt>
            <c:idx val="1294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E-62C2-44CB-B5C8-7F25B6A3F9A6}"/>
              </c:ext>
            </c:extLst>
          </c:dPt>
          <c:dPt>
            <c:idx val="1295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F-62C2-44CB-B5C8-7F25B6A3F9A6}"/>
              </c:ext>
            </c:extLst>
          </c:dPt>
          <c:dPt>
            <c:idx val="1296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0-62C2-44CB-B5C8-7F25B6A3F9A6}"/>
              </c:ext>
            </c:extLst>
          </c:dPt>
          <c:dPt>
            <c:idx val="1297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1-62C2-44CB-B5C8-7F25B6A3F9A6}"/>
              </c:ext>
            </c:extLst>
          </c:dPt>
          <c:dPt>
            <c:idx val="1298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2-62C2-44CB-B5C8-7F25B6A3F9A6}"/>
              </c:ext>
            </c:extLst>
          </c:dPt>
          <c:dPt>
            <c:idx val="1299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3-62C2-44CB-B5C8-7F25B6A3F9A6}"/>
              </c:ext>
            </c:extLst>
          </c:dPt>
          <c:dPt>
            <c:idx val="1300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4-62C2-44CB-B5C8-7F25B6A3F9A6}"/>
              </c:ext>
            </c:extLst>
          </c:dPt>
          <c:dPt>
            <c:idx val="1301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5-62C2-44CB-B5C8-7F25B6A3F9A6}"/>
              </c:ext>
            </c:extLst>
          </c:dPt>
          <c:dPt>
            <c:idx val="1302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6-62C2-44CB-B5C8-7F25B6A3F9A6}"/>
              </c:ext>
            </c:extLst>
          </c:dPt>
          <c:dPt>
            <c:idx val="1303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7-62C2-44CB-B5C8-7F25B6A3F9A6}"/>
              </c:ext>
            </c:extLst>
          </c:dPt>
          <c:dPt>
            <c:idx val="1304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8-62C2-44CB-B5C8-7F25B6A3F9A6}"/>
              </c:ext>
            </c:extLst>
          </c:dPt>
          <c:dPt>
            <c:idx val="1305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9-62C2-44CB-B5C8-7F25B6A3F9A6}"/>
              </c:ext>
            </c:extLst>
          </c:dPt>
          <c:dPt>
            <c:idx val="1306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A-62C2-44CB-B5C8-7F25B6A3F9A6}"/>
              </c:ext>
            </c:extLst>
          </c:dPt>
          <c:dPt>
            <c:idx val="1307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B-62C2-44CB-B5C8-7F25B6A3F9A6}"/>
              </c:ext>
            </c:extLst>
          </c:dPt>
          <c:dPt>
            <c:idx val="1308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C-62C2-44CB-B5C8-7F25B6A3F9A6}"/>
              </c:ext>
            </c:extLst>
          </c:dPt>
          <c:dPt>
            <c:idx val="1309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D-62C2-44CB-B5C8-7F25B6A3F9A6}"/>
              </c:ext>
            </c:extLst>
          </c:dPt>
          <c:dPt>
            <c:idx val="1310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E-62C2-44CB-B5C8-7F25B6A3F9A6}"/>
              </c:ext>
            </c:extLst>
          </c:dPt>
          <c:dPt>
            <c:idx val="1311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F-62C2-44CB-B5C8-7F25B6A3F9A6}"/>
              </c:ext>
            </c:extLst>
          </c:dPt>
          <c:dPt>
            <c:idx val="1312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0-62C2-44CB-B5C8-7F25B6A3F9A6}"/>
              </c:ext>
            </c:extLst>
          </c:dPt>
          <c:dPt>
            <c:idx val="1313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1-62C2-44CB-B5C8-7F25B6A3F9A6}"/>
              </c:ext>
            </c:extLst>
          </c:dPt>
          <c:dPt>
            <c:idx val="1314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2-62C2-44CB-B5C8-7F25B6A3F9A6}"/>
              </c:ext>
            </c:extLst>
          </c:dPt>
          <c:dPt>
            <c:idx val="1315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3-62C2-44CB-B5C8-7F25B6A3F9A6}"/>
              </c:ext>
            </c:extLst>
          </c:dPt>
          <c:dPt>
            <c:idx val="1316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4-62C2-44CB-B5C8-7F25B6A3F9A6}"/>
              </c:ext>
            </c:extLst>
          </c:dPt>
          <c:dPt>
            <c:idx val="1317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5-62C2-44CB-B5C8-7F25B6A3F9A6}"/>
              </c:ext>
            </c:extLst>
          </c:dPt>
          <c:dPt>
            <c:idx val="1318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6-62C2-44CB-B5C8-7F25B6A3F9A6}"/>
              </c:ext>
            </c:extLst>
          </c:dPt>
          <c:dPt>
            <c:idx val="1319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7-62C2-44CB-B5C8-7F25B6A3F9A6}"/>
              </c:ext>
            </c:extLst>
          </c:dPt>
          <c:dPt>
            <c:idx val="1320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8-62C2-44CB-B5C8-7F25B6A3F9A6}"/>
              </c:ext>
            </c:extLst>
          </c:dPt>
          <c:dPt>
            <c:idx val="1321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9-62C2-44CB-B5C8-7F25B6A3F9A6}"/>
              </c:ext>
            </c:extLst>
          </c:dPt>
          <c:dPt>
            <c:idx val="1322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A-62C2-44CB-B5C8-7F25B6A3F9A6}"/>
              </c:ext>
            </c:extLst>
          </c:dPt>
          <c:dPt>
            <c:idx val="1323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B-62C2-44CB-B5C8-7F25B6A3F9A6}"/>
              </c:ext>
            </c:extLst>
          </c:dPt>
          <c:dPt>
            <c:idx val="1324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C-62C2-44CB-B5C8-7F25B6A3F9A6}"/>
              </c:ext>
            </c:extLst>
          </c:dPt>
          <c:dPt>
            <c:idx val="1325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D-62C2-44CB-B5C8-7F25B6A3F9A6}"/>
              </c:ext>
            </c:extLst>
          </c:dPt>
          <c:dPt>
            <c:idx val="1326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E-62C2-44CB-B5C8-7F25B6A3F9A6}"/>
              </c:ext>
            </c:extLst>
          </c:dPt>
          <c:dPt>
            <c:idx val="1327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F-62C2-44CB-B5C8-7F25B6A3F9A6}"/>
              </c:ext>
            </c:extLst>
          </c:dPt>
          <c:dPt>
            <c:idx val="1328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0-62C2-44CB-B5C8-7F25B6A3F9A6}"/>
              </c:ext>
            </c:extLst>
          </c:dPt>
          <c:dPt>
            <c:idx val="1329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1-62C2-44CB-B5C8-7F25B6A3F9A6}"/>
              </c:ext>
            </c:extLst>
          </c:dPt>
          <c:dPt>
            <c:idx val="1330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2-62C2-44CB-B5C8-7F25B6A3F9A6}"/>
              </c:ext>
            </c:extLst>
          </c:dPt>
          <c:dPt>
            <c:idx val="1331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3-62C2-44CB-B5C8-7F25B6A3F9A6}"/>
              </c:ext>
            </c:extLst>
          </c:dPt>
          <c:dPt>
            <c:idx val="1332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4-62C2-44CB-B5C8-7F25B6A3F9A6}"/>
              </c:ext>
            </c:extLst>
          </c:dPt>
          <c:dPt>
            <c:idx val="1333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5-62C2-44CB-B5C8-7F25B6A3F9A6}"/>
              </c:ext>
            </c:extLst>
          </c:dPt>
          <c:dPt>
            <c:idx val="1334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6-62C2-44CB-B5C8-7F25B6A3F9A6}"/>
              </c:ext>
            </c:extLst>
          </c:dPt>
          <c:dPt>
            <c:idx val="1335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7-62C2-44CB-B5C8-7F25B6A3F9A6}"/>
              </c:ext>
            </c:extLst>
          </c:dPt>
          <c:dPt>
            <c:idx val="1336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8-62C2-44CB-B5C8-7F25B6A3F9A6}"/>
              </c:ext>
            </c:extLst>
          </c:dPt>
          <c:dPt>
            <c:idx val="1337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9-62C2-44CB-B5C8-7F25B6A3F9A6}"/>
              </c:ext>
            </c:extLst>
          </c:dPt>
          <c:dPt>
            <c:idx val="1338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A-62C2-44CB-B5C8-7F25B6A3F9A6}"/>
              </c:ext>
            </c:extLst>
          </c:dPt>
          <c:dPt>
            <c:idx val="1339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B-62C2-44CB-B5C8-7F25B6A3F9A6}"/>
              </c:ext>
            </c:extLst>
          </c:dPt>
          <c:dPt>
            <c:idx val="1340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C-62C2-44CB-B5C8-7F25B6A3F9A6}"/>
              </c:ext>
            </c:extLst>
          </c:dPt>
          <c:dPt>
            <c:idx val="1341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D-62C2-44CB-B5C8-7F25B6A3F9A6}"/>
              </c:ext>
            </c:extLst>
          </c:dPt>
          <c:dPt>
            <c:idx val="1342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E-62C2-44CB-B5C8-7F25B6A3F9A6}"/>
              </c:ext>
            </c:extLst>
          </c:dPt>
          <c:dPt>
            <c:idx val="1343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F-62C2-44CB-B5C8-7F25B6A3F9A6}"/>
              </c:ext>
            </c:extLst>
          </c:dPt>
          <c:dPt>
            <c:idx val="1344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0-62C2-44CB-B5C8-7F25B6A3F9A6}"/>
              </c:ext>
            </c:extLst>
          </c:dPt>
          <c:dPt>
            <c:idx val="1345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1-62C2-44CB-B5C8-7F25B6A3F9A6}"/>
              </c:ext>
            </c:extLst>
          </c:dPt>
          <c:dPt>
            <c:idx val="1346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2-62C2-44CB-B5C8-7F25B6A3F9A6}"/>
              </c:ext>
            </c:extLst>
          </c:dPt>
          <c:dPt>
            <c:idx val="1347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3-62C2-44CB-B5C8-7F25B6A3F9A6}"/>
              </c:ext>
            </c:extLst>
          </c:dPt>
          <c:dPt>
            <c:idx val="1348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4-62C2-44CB-B5C8-7F25B6A3F9A6}"/>
              </c:ext>
            </c:extLst>
          </c:dPt>
          <c:dPt>
            <c:idx val="1349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5-62C2-44CB-B5C8-7F25B6A3F9A6}"/>
              </c:ext>
            </c:extLst>
          </c:dPt>
          <c:dPt>
            <c:idx val="1350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6-62C2-44CB-B5C8-7F25B6A3F9A6}"/>
              </c:ext>
            </c:extLst>
          </c:dPt>
          <c:dPt>
            <c:idx val="1351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7-62C2-44CB-B5C8-7F25B6A3F9A6}"/>
              </c:ext>
            </c:extLst>
          </c:dPt>
          <c:dPt>
            <c:idx val="1352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8-62C2-44CB-B5C8-7F25B6A3F9A6}"/>
              </c:ext>
            </c:extLst>
          </c:dPt>
          <c:dPt>
            <c:idx val="1353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9-62C2-44CB-B5C8-7F25B6A3F9A6}"/>
              </c:ext>
            </c:extLst>
          </c:dPt>
          <c:dPt>
            <c:idx val="1354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A-62C2-44CB-B5C8-7F25B6A3F9A6}"/>
              </c:ext>
            </c:extLst>
          </c:dPt>
          <c:dPt>
            <c:idx val="1355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B-62C2-44CB-B5C8-7F25B6A3F9A6}"/>
              </c:ext>
            </c:extLst>
          </c:dPt>
          <c:dPt>
            <c:idx val="1356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C-62C2-44CB-B5C8-7F25B6A3F9A6}"/>
              </c:ext>
            </c:extLst>
          </c:dPt>
          <c:dPt>
            <c:idx val="1357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D-62C2-44CB-B5C8-7F25B6A3F9A6}"/>
              </c:ext>
            </c:extLst>
          </c:dPt>
          <c:dPt>
            <c:idx val="1358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E-62C2-44CB-B5C8-7F25B6A3F9A6}"/>
              </c:ext>
            </c:extLst>
          </c:dPt>
          <c:dPt>
            <c:idx val="1359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F-62C2-44CB-B5C8-7F25B6A3F9A6}"/>
              </c:ext>
            </c:extLst>
          </c:dPt>
          <c:dPt>
            <c:idx val="1360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0-62C2-44CB-B5C8-7F25B6A3F9A6}"/>
              </c:ext>
            </c:extLst>
          </c:dPt>
          <c:dPt>
            <c:idx val="1361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1-62C2-44CB-B5C8-7F25B6A3F9A6}"/>
              </c:ext>
            </c:extLst>
          </c:dPt>
          <c:dPt>
            <c:idx val="1362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2-62C2-44CB-B5C8-7F25B6A3F9A6}"/>
              </c:ext>
            </c:extLst>
          </c:dPt>
          <c:dPt>
            <c:idx val="1363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3-62C2-44CB-B5C8-7F25B6A3F9A6}"/>
              </c:ext>
            </c:extLst>
          </c:dPt>
          <c:dPt>
            <c:idx val="1364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4-62C2-44CB-B5C8-7F25B6A3F9A6}"/>
              </c:ext>
            </c:extLst>
          </c:dPt>
          <c:dPt>
            <c:idx val="1365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5-62C2-44CB-B5C8-7F25B6A3F9A6}"/>
              </c:ext>
            </c:extLst>
          </c:dPt>
          <c:dPt>
            <c:idx val="1366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6-62C2-44CB-B5C8-7F25B6A3F9A6}"/>
              </c:ext>
            </c:extLst>
          </c:dPt>
          <c:dPt>
            <c:idx val="1367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7-62C2-44CB-B5C8-7F25B6A3F9A6}"/>
              </c:ext>
            </c:extLst>
          </c:dPt>
          <c:dPt>
            <c:idx val="1368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8-62C2-44CB-B5C8-7F25B6A3F9A6}"/>
              </c:ext>
            </c:extLst>
          </c:dPt>
          <c:dPt>
            <c:idx val="1369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9-62C2-44CB-B5C8-7F25B6A3F9A6}"/>
              </c:ext>
            </c:extLst>
          </c:dPt>
          <c:dPt>
            <c:idx val="1370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A-62C2-44CB-B5C8-7F25B6A3F9A6}"/>
              </c:ext>
            </c:extLst>
          </c:dPt>
          <c:dPt>
            <c:idx val="1371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B-62C2-44CB-B5C8-7F25B6A3F9A6}"/>
              </c:ext>
            </c:extLst>
          </c:dPt>
          <c:dPt>
            <c:idx val="1372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C-62C2-44CB-B5C8-7F25B6A3F9A6}"/>
              </c:ext>
            </c:extLst>
          </c:dPt>
          <c:dPt>
            <c:idx val="1373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D-62C2-44CB-B5C8-7F25B6A3F9A6}"/>
              </c:ext>
            </c:extLst>
          </c:dPt>
          <c:dPt>
            <c:idx val="1374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E-62C2-44CB-B5C8-7F25B6A3F9A6}"/>
              </c:ext>
            </c:extLst>
          </c:dPt>
          <c:dPt>
            <c:idx val="1375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F-62C2-44CB-B5C8-7F25B6A3F9A6}"/>
              </c:ext>
            </c:extLst>
          </c:dPt>
          <c:dPt>
            <c:idx val="1376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0-62C2-44CB-B5C8-7F25B6A3F9A6}"/>
              </c:ext>
            </c:extLst>
          </c:dPt>
          <c:dPt>
            <c:idx val="1377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1-62C2-44CB-B5C8-7F25B6A3F9A6}"/>
              </c:ext>
            </c:extLst>
          </c:dPt>
          <c:dPt>
            <c:idx val="1378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2-62C2-44CB-B5C8-7F25B6A3F9A6}"/>
              </c:ext>
            </c:extLst>
          </c:dPt>
          <c:dPt>
            <c:idx val="1379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3-62C2-44CB-B5C8-7F25B6A3F9A6}"/>
              </c:ext>
            </c:extLst>
          </c:dPt>
          <c:dPt>
            <c:idx val="1380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4-62C2-44CB-B5C8-7F25B6A3F9A6}"/>
              </c:ext>
            </c:extLst>
          </c:dPt>
          <c:dPt>
            <c:idx val="1381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5-62C2-44CB-B5C8-7F25B6A3F9A6}"/>
              </c:ext>
            </c:extLst>
          </c:dPt>
          <c:dPt>
            <c:idx val="1382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6-62C2-44CB-B5C8-7F25B6A3F9A6}"/>
              </c:ext>
            </c:extLst>
          </c:dPt>
          <c:dPt>
            <c:idx val="1383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7-62C2-44CB-B5C8-7F25B6A3F9A6}"/>
              </c:ext>
            </c:extLst>
          </c:dPt>
          <c:dPt>
            <c:idx val="1384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8-62C2-44CB-B5C8-7F25B6A3F9A6}"/>
              </c:ext>
            </c:extLst>
          </c:dPt>
          <c:dPt>
            <c:idx val="1385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9-62C2-44CB-B5C8-7F25B6A3F9A6}"/>
              </c:ext>
            </c:extLst>
          </c:dPt>
          <c:dPt>
            <c:idx val="1386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A-62C2-44CB-B5C8-7F25B6A3F9A6}"/>
              </c:ext>
            </c:extLst>
          </c:dPt>
          <c:dPt>
            <c:idx val="1387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B-62C2-44CB-B5C8-7F25B6A3F9A6}"/>
              </c:ext>
            </c:extLst>
          </c:dPt>
          <c:dPt>
            <c:idx val="1388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C-62C2-44CB-B5C8-7F25B6A3F9A6}"/>
              </c:ext>
            </c:extLst>
          </c:dPt>
          <c:dPt>
            <c:idx val="1389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D-62C2-44CB-B5C8-7F25B6A3F9A6}"/>
              </c:ext>
            </c:extLst>
          </c:dPt>
          <c:dPt>
            <c:idx val="1390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E-62C2-44CB-B5C8-7F25B6A3F9A6}"/>
              </c:ext>
            </c:extLst>
          </c:dPt>
          <c:dPt>
            <c:idx val="1391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F-62C2-44CB-B5C8-7F25B6A3F9A6}"/>
              </c:ext>
            </c:extLst>
          </c:dPt>
          <c:dPt>
            <c:idx val="1392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0-62C2-44CB-B5C8-7F25B6A3F9A6}"/>
              </c:ext>
            </c:extLst>
          </c:dPt>
          <c:dPt>
            <c:idx val="1393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1-62C2-44CB-B5C8-7F25B6A3F9A6}"/>
              </c:ext>
            </c:extLst>
          </c:dPt>
          <c:dPt>
            <c:idx val="1394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2-62C2-44CB-B5C8-7F25B6A3F9A6}"/>
              </c:ext>
            </c:extLst>
          </c:dPt>
          <c:dPt>
            <c:idx val="1395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3-62C2-44CB-B5C8-7F25B6A3F9A6}"/>
              </c:ext>
            </c:extLst>
          </c:dPt>
          <c:dPt>
            <c:idx val="1396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4-62C2-44CB-B5C8-7F25B6A3F9A6}"/>
              </c:ext>
            </c:extLst>
          </c:dPt>
          <c:dPt>
            <c:idx val="1397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5-62C2-44CB-B5C8-7F25B6A3F9A6}"/>
              </c:ext>
            </c:extLst>
          </c:dPt>
          <c:dPt>
            <c:idx val="1398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6-62C2-44CB-B5C8-7F25B6A3F9A6}"/>
              </c:ext>
            </c:extLst>
          </c:dPt>
          <c:dPt>
            <c:idx val="1399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7-62C2-44CB-B5C8-7F25B6A3F9A6}"/>
              </c:ext>
            </c:extLst>
          </c:dPt>
          <c:dPt>
            <c:idx val="1400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8-62C2-44CB-B5C8-7F25B6A3F9A6}"/>
              </c:ext>
            </c:extLst>
          </c:dPt>
          <c:dPt>
            <c:idx val="1401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9-62C2-44CB-B5C8-7F25B6A3F9A6}"/>
              </c:ext>
            </c:extLst>
          </c:dPt>
          <c:dPt>
            <c:idx val="1402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A-62C2-44CB-B5C8-7F25B6A3F9A6}"/>
              </c:ext>
            </c:extLst>
          </c:dPt>
          <c:dPt>
            <c:idx val="1403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B-62C2-44CB-B5C8-7F25B6A3F9A6}"/>
              </c:ext>
            </c:extLst>
          </c:dPt>
          <c:dPt>
            <c:idx val="1404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C-62C2-44CB-B5C8-7F25B6A3F9A6}"/>
              </c:ext>
            </c:extLst>
          </c:dPt>
          <c:dPt>
            <c:idx val="1405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D-62C2-44CB-B5C8-7F25B6A3F9A6}"/>
              </c:ext>
            </c:extLst>
          </c:dPt>
          <c:dPt>
            <c:idx val="1406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E-62C2-44CB-B5C8-7F25B6A3F9A6}"/>
              </c:ext>
            </c:extLst>
          </c:dPt>
          <c:dPt>
            <c:idx val="1407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F-62C2-44CB-B5C8-7F25B6A3F9A6}"/>
              </c:ext>
            </c:extLst>
          </c:dPt>
          <c:dPt>
            <c:idx val="1408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0-62C2-44CB-B5C8-7F25B6A3F9A6}"/>
              </c:ext>
            </c:extLst>
          </c:dPt>
          <c:dPt>
            <c:idx val="1409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1-62C2-44CB-B5C8-7F25B6A3F9A6}"/>
              </c:ext>
            </c:extLst>
          </c:dPt>
          <c:dPt>
            <c:idx val="1410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2-62C2-44CB-B5C8-7F25B6A3F9A6}"/>
              </c:ext>
            </c:extLst>
          </c:dPt>
          <c:dPt>
            <c:idx val="1411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3-62C2-44CB-B5C8-7F25B6A3F9A6}"/>
              </c:ext>
            </c:extLst>
          </c:dPt>
          <c:dPt>
            <c:idx val="1412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4-62C2-44CB-B5C8-7F25B6A3F9A6}"/>
              </c:ext>
            </c:extLst>
          </c:dPt>
          <c:dPt>
            <c:idx val="1413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5-62C2-44CB-B5C8-7F25B6A3F9A6}"/>
              </c:ext>
            </c:extLst>
          </c:dPt>
          <c:dPt>
            <c:idx val="1414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6-62C2-44CB-B5C8-7F25B6A3F9A6}"/>
              </c:ext>
            </c:extLst>
          </c:dPt>
          <c:dPt>
            <c:idx val="1415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7-62C2-44CB-B5C8-7F25B6A3F9A6}"/>
              </c:ext>
            </c:extLst>
          </c:dPt>
          <c:dPt>
            <c:idx val="1416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8-62C2-44CB-B5C8-7F25B6A3F9A6}"/>
              </c:ext>
            </c:extLst>
          </c:dPt>
          <c:dPt>
            <c:idx val="1417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9-62C2-44CB-B5C8-7F25B6A3F9A6}"/>
              </c:ext>
            </c:extLst>
          </c:dPt>
          <c:dPt>
            <c:idx val="1418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A-62C2-44CB-B5C8-7F25B6A3F9A6}"/>
              </c:ext>
            </c:extLst>
          </c:dPt>
          <c:dPt>
            <c:idx val="1419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B-62C2-44CB-B5C8-7F25B6A3F9A6}"/>
              </c:ext>
            </c:extLst>
          </c:dPt>
          <c:dPt>
            <c:idx val="1420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C-62C2-44CB-B5C8-7F25B6A3F9A6}"/>
              </c:ext>
            </c:extLst>
          </c:dPt>
          <c:dPt>
            <c:idx val="1421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D-62C2-44CB-B5C8-7F25B6A3F9A6}"/>
              </c:ext>
            </c:extLst>
          </c:dPt>
          <c:dPt>
            <c:idx val="1422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E-62C2-44CB-B5C8-7F25B6A3F9A6}"/>
              </c:ext>
            </c:extLst>
          </c:dPt>
          <c:dPt>
            <c:idx val="1423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F-62C2-44CB-B5C8-7F25B6A3F9A6}"/>
              </c:ext>
            </c:extLst>
          </c:dPt>
          <c:dPt>
            <c:idx val="1424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0-62C2-44CB-B5C8-7F25B6A3F9A6}"/>
              </c:ext>
            </c:extLst>
          </c:dPt>
          <c:dPt>
            <c:idx val="1425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1-62C2-44CB-B5C8-7F25B6A3F9A6}"/>
              </c:ext>
            </c:extLst>
          </c:dPt>
          <c:dPt>
            <c:idx val="1426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2-62C2-44CB-B5C8-7F25B6A3F9A6}"/>
              </c:ext>
            </c:extLst>
          </c:dPt>
          <c:dPt>
            <c:idx val="1427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3-62C2-44CB-B5C8-7F25B6A3F9A6}"/>
              </c:ext>
            </c:extLst>
          </c:dPt>
          <c:dPt>
            <c:idx val="1428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4-62C2-44CB-B5C8-7F25B6A3F9A6}"/>
              </c:ext>
            </c:extLst>
          </c:dPt>
          <c:dPt>
            <c:idx val="1429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5-62C2-44CB-B5C8-7F25B6A3F9A6}"/>
              </c:ext>
            </c:extLst>
          </c:dPt>
          <c:dPt>
            <c:idx val="1430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6-62C2-44CB-B5C8-7F25B6A3F9A6}"/>
              </c:ext>
            </c:extLst>
          </c:dPt>
          <c:dPt>
            <c:idx val="1431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7-62C2-44CB-B5C8-7F25B6A3F9A6}"/>
              </c:ext>
            </c:extLst>
          </c:dPt>
          <c:dPt>
            <c:idx val="1432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8-62C2-44CB-B5C8-7F25B6A3F9A6}"/>
              </c:ext>
            </c:extLst>
          </c:dPt>
          <c:dPt>
            <c:idx val="1433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9-62C2-44CB-B5C8-7F25B6A3F9A6}"/>
              </c:ext>
            </c:extLst>
          </c:dPt>
          <c:dPt>
            <c:idx val="1434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A-62C2-44CB-B5C8-7F25B6A3F9A6}"/>
              </c:ext>
            </c:extLst>
          </c:dPt>
          <c:dPt>
            <c:idx val="1435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B-62C2-44CB-B5C8-7F25B6A3F9A6}"/>
              </c:ext>
            </c:extLst>
          </c:dPt>
          <c:dPt>
            <c:idx val="1436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C-62C2-44CB-B5C8-7F25B6A3F9A6}"/>
              </c:ext>
            </c:extLst>
          </c:dPt>
          <c:dPt>
            <c:idx val="1437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D-62C2-44CB-B5C8-7F25B6A3F9A6}"/>
              </c:ext>
            </c:extLst>
          </c:dPt>
          <c:dPt>
            <c:idx val="1438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E-62C2-44CB-B5C8-7F25B6A3F9A6}"/>
              </c:ext>
            </c:extLst>
          </c:dPt>
          <c:dPt>
            <c:idx val="1439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F-62C2-44CB-B5C8-7F25B6A3F9A6}"/>
              </c:ext>
            </c:extLst>
          </c:dPt>
          <c:dPt>
            <c:idx val="1440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0-62C2-44CB-B5C8-7F25B6A3F9A6}"/>
              </c:ext>
            </c:extLst>
          </c:dPt>
          <c:dPt>
            <c:idx val="1441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1-62C2-44CB-B5C8-7F25B6A3F9A6}"/>
              </c:ext>
            </c:extLst>
          </c:dPt>
          <c:dPt>
            <c:idx val="1442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2-62C2-44CB-B5C8-7F25B6A3F9A6}"/>
              </c:ext>
            </c:extLst>
          </c:dPt>
          <c:dPt>
            <c:idx val="1443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3-62C2-44CB-B5C8-7F25B6A3F9A6}"/>
              </c:ext>
            </c:extLst>
          </c:dPt>
          <c:dPt>
            <c:idx val="1444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4-62C2-44CB-B5C8-7F25B6A3F9A6}"/>
              </c:ext>
            </c:extLst>
          </c:dPt>
          <c:dPt>
            <c:idx val="1445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5-62C2-44CB-B5C8-7F25B6A3F9A6}"/>
              </c:ext>
            </c:extLst>
          </c:dPt>
          <c:dPt>
            <c:idx val="1446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6-62C2-44CB-B5C8-7F25B6A3F9A6}"/>
              </c:ext>
            </c:extLst>
          </c:dPt>
          <c:dPt>
            <c:idx val="1447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7-62C2-44CB-B5C8-7F25B6A3F9A6}"/>
              </c:ext>
            </c:extLst>
          </c:dPt>
          <c:dPt>
            <c:idx val="1448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8-62C2-44CB-B5C8-7F25B6A3F9A6}"/>
              </c:ext>
            </c:extLst>
          </c:dPt>
          <c:dPt>
            <c:idx val="1449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9-62C2-44CB-B5C8-7F25B6A3F9A6}"/>
              </c:ext>
            </c:extLst>
          </c:dPt>
          <c:dPt>
            <c:idx val="1450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A-62C2-44CB-B5C8-7F25B6A3F9A6}"/>
              </c:ext>
            </c:extLst>
          </c:dPt>
          <c:dPt>
            <c:idx val="1451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B-62C2-44CB-B5C8-7F25B6A3F9A6}"/>
              </c:ext>
            </c:extLst>
          </c:dPt>
          <c:dPt>
            <c:idx val="1452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C-62C2-44CB-B5C8-7F25B6A3F9A6}"/>
              </c:ext>
            </c:extLst>
          </c:dPt>
          <c:dPt>
            <c:idx val="1453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D-62C2-44CB-B5C8-7F25B6A3F9A6}"/>
              </c:ext>
            </c:extLst>
          </c:dPt>
          <c:dPt>
            <c:idx val="1454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E-62C2-44CB-B5C8-7F25B6A3F9A6}"/>
              </c:ext>
            </c:extLst>
          </c:dPt>
          <c:dPt>
            <c:idx val="1455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F-62C2-44CB-B5C8-7F25B6A3F9A6}"/>
              </c:ext>
            </c:extLst>
          </c:dPt>
          <c:dPt>
            <c:idx val="1456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0-62C2-44CB-B5C8-7F25B6A3F9A6}"/>
              </c:ext>
            </c:extLst>
          </c:dPt>
          <c:dPt>
            <c:idx val="1457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1-62C2-44CB-B5C8-7F25B6A3F9A6}"/>
              </c:ext>
            </c:extLst>
          </c:dPt>
          <c:dPt>
            <c:idx val="1458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2-62C2-44CB-B5C8-7F25B6A3F9A6}"/>
              </c:ext>
            </c:extLst>
          </c:dPt>
          <c:dPt>
            <c:idx val="1459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3-62C2-44CB-B5C8-7F25B6A3F9A6}"/>
              </c:ext>
            </c:extLst>
          </c:dPt>
          <c:dPt>
            <c:idx val="1460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4-62C2-44CB-B5C8-7F25B6A3F9A6}"/>
              </c:ext>
            </c:extLst>
          </c:dPt>
          <c:dPt>
            <c:idx val="1461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5-62C2-44CB-B5C8-7F25B6A3F9A6}"/>
              </c:ext>
            </c:extLst>
          </c:dPt>
          <c:dPt>
            <c:idx val="1462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6-62C2-44CB-B5C8-7F25B6A3F9A6}"/>
              </c:ext>
            </c:extLst>
          </c:dPt>
          <c:dPt>
            <c:idx val="1463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7-62C2-44CB-B5C8-7F25B6A3F9A6}"/>
              </c:ext>
            </c:extLst>
          </c:dPt>
          <c:dPt>
            <c:idx val="1464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8-62C2-44CB-B5C8-7F25B6A3F9A6}"/>
              </c:ext>
            </c:extLst>
          </c:dPt>
          <c:dPt>
            <c:idx val="1465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9-62C2-44CB-B5C8-7F25B6A3F9A6}"/>
              </c:ext>
            </c:extLst>
          </c:dPt>
          <c:dPt>
            <c:idx val="1466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A-62C2-44CB-B5C8-7F25B6A3F9A6}"/>
              </c:ext>
            </c:extLst>
          </c:dPt>
          <c:dPt>
            <c:idx val="1467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B-62C2-44CB-B5C8-7F25B6A3F9A6}"/>
              </c:ext>
            </c:extLst>
          </c:dPt>
          <c:dPt>
            <c:idx val="1468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C-62C2-44CB-B5C8-7F25B6A3F9A6}"/>
              </c:ext>
            </c:extLst>
          </c:dPt>
          <c:dPt>
            <c:idx val="1469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D-62C2-44CB-B5C8-7F25B6A3F9A6}"/>
              </c:ext>
            </c:extLst>
          </c:dPt>
          <c:dPt>
            <c:idx val="1470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E-62C2-44CB-B5C8-7F25B6A3F9A6}"/>
              </c:ext>
            </c:extLst>
          </c:dPt>
          <c:dPt>
            <c:idx val="1471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F-62C2-44CB-B5C8-7F25B6A3F9A6}"/>
              </c:ext>
            </c:extLst>
          </c:dPt>
          <c:dPt>
            <c:idx val="1472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0-62C2-44CB-B5C8-7F25B6A3F9A6}"/>
              </c:ext>
            </c:extLst>
          </c:dPt>
          <c:dPt>
            <c:idx val="1473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1-62C2-44CB-B5C8-7F25B6A3F9A6}"/>
              </c:ext>
            </c:extLst>
          </c:dPt>
          <c:dPt>
            <c:idx val="1474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2-62C2-44CB-B5C8-7F25B6A3F9A6}"/>
              </c:ext>
            </c:extLst>
          </c:dPt>
          <c:dPt>
            <c:idx val="1475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3-62C2-44CB-B5C8-7F25B6A3F9A6}"/>
              </c:ext>
            </c:extLst>
          </c:dPt>
          <c:dPt>
            <c:idx val="1476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4-62C2-44CB-B5C8-7F25B6A3F9A6}"/>
              </c:ext>
            </c:extLst>
          </c:dPt>
          <c:dPt>
            <c:idx val="1477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5-62C2-44CB-B5C8-7F25B6A3F9A6}"/>
              </c:ext>
            </c:extLst>
          </c:dPt>
          <c:dPt>
            <c:idx val="1478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6-62C2-44CB-B5C8-7F25B6A3F9A6}"/>
              </c:ext>
            </c:extLst>
          </c:dPt>
          <c:dPt>
            <c:idx val="1479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7-62C2-44CB-B5C8-7F25B6A3F9A6}"/>
              </c:ext>
            </c:extLst>
          </c:dPt>
          <c:dPt>
            <c:idx val="1480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8-62C2-44CB-B5C8-7F25B6A3F9A6}"/>
              </c:ext>
            </c:extLst>
          </c:dPt>
          <c:dPt>
            <c:idx val="1481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9-62C2-44CB-B5C8-7F25B6A3F9A6}"/>
              </c:ext>
            </c:extLst>
          </c:dPt>
          <c:dPt>
            <c:idx val="1482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A-62C2-44CB-B5C8-7F25B6A3F9A6}"/>
              </c:ext>
            </c:extLst>
          </c:dPt>
          <c:dPt>
            <c:idx val="1483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B-62C2-44CB-B5C8-7F25B6A3F9A6}"/>
              </c:ext>
            </c:extLst>
          </c:dPt>
          <c:dPt>
            <c:idx val="1484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C-62C2-44CB-B5C8-7F25B6A3F9A6}"/>
              </c:ext>
            </c:extLst>
          </c:dPt>
          <c:dPt>
            <c:idx val="1485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D-62C2-44CB-B5C8-7F25B6A3F9A6}"/>
              </c:ext>
            </c:extLst>
          </c:dPt>
          <c:dPt>
            <c:idx val="1486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E-62C2-44CB-B5C8-7F25B6A3F9A6}"/>
              </c:ext>
            </c:extLst>
          </c:dPt>
          <c:dPt>
            <c:idx val="1487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F-62C2-44CB-B5C8-7F25B6A3F9A6}"/>
              </c:ext>
            </c:extLst>
          </c:dPt>
          <c:dPt>
            <c:idx val="1488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0-62C2-44CB-B5C8-7F25B6A3F9A6}"/>
              </c:ext>
            </c:extLst>
          </c:dPt>
          <c:dPt>
            <c:idx val="1489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1-62C2-44CB-B5C8-7F25B6A3F9A6}"/>
              </c:ext>
            </c:extLst>
          </c:dPt>
          <c:dPt>
            <c:idx val="1490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2-62C2-44CB-B5C8-7F25B6A3F9A6}"/>
              </c:ext>
            </c:extLst>
          </c:dPt>
          <c:dPt>
            <c:idx val="1491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3-62C2-44CB-B5C8-7F25B6A3F9A6}"/>
              </c:ext>
            </c:extLst>
          </c:dPt>
          <c:dPt>
            <c:idx val="1492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4-62C2-44CB-B5C8-7F25B6A3F9A6}"/>
              </c:ext>
            </c:extLst>
          </c:dPt>
          <c:dPt>
            <c:idx val="1493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5-62C2-44CB-B5C8-7F25B6A3F9A6}"/>
              </c:ext>
            </c:extLst>
          </c:dPt>
          <c:dPt>
            <c:idx val="1494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6-62C2-44CB-B5C8-7F25B6A3F9A6}"/>
              </c:ext>
            </c:extLst>
          </c:dPt>
          <c:dPt>
            <c:idx val="1495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7-62C2-44CB-B5C8-7F25B6A3F9A6}"/>
              </c:ext>
            </c:extLst>
          </c:dPt>
          <c:dPt>
            <c:idx val="1496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8-62C2-44CB-B5C8-7F25B6A3F9A6}"/>
              </c:ext>
            </c:extLst>
          </c:dPt>
          <c:dPt>
            <c:idx val="1497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9-62C2-44CB-B5C8-7F25B6A3F9A6}"/>
              </c:ext>
            </c:extLst>
          </c:dPt>
          <c:dPt>
            <c:idx val="1498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A-62C2-44CB-B5C8-7F25B6A3F9A6}"/>
              </c:ext>
            </c:extLst>
          </c:dPt>
          <c:dPt>
            <c:idx val="1499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B-62C2-44CB-B5C8-7F25B6A3F9A6}"/>
              </c:ext>
            </c:extLst>
          </c:dPt>
          <c:dPt>
            <c:idx val="1500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C-62C2-44CB-B5C8-7F25B6A3F9A6}"/>
              </c:ext>
            </c:extLst>
          </c:dPt>
          <c:dPt>
            <c:idx val="1501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D-62C2-44CB-B5C8-7F25B6A3F9A6}"/>
              </c:ext>
            </c:extLst>
          </c:dPt>
          <c:dPt>
            <c:idx val="1502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E-62C2-44CB-B5C8-7F25B6A3F9A6}"/>
              </c:ext>
            </c:extLst>
          </c:dPt>
          <c:dPt>
            <c:idx val="1503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F-62C2-44CB-B5C8-7F25B6A3F9A6}"/>
              </c:ext>
            </c:extLst>
          </c:dPt>
          <c:dPt>
            <c:idx val="1504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0-62C2-44CB-B5C8-7F25B6A3F9A6}"/>
              </c:ext>
            </c:extLst>
          </c:dPt>
          <c:dPt>
            <c:idx val="1505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1-62C2-44CB-B5C8-7F25B6A3F9A6}"/>
              </c:ext>
            </c:extLst>
          </c:dPt>
          <c:dPt>
            <c:idx val="1506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2-62C2-44CB-B5C8-7F25B6A3F9A6}"/>
              </c:ext>
            </c:extLst>
          </c:dPt>
          <c:dPt>
            <c:idx val="1507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3-62C2-44CB-B5C8-7F25B6A3F9A6}"/>
              </c:ext>
            </c:extLst>
          </c:dPt>
          <c:dPt>
            <c:idx val="1508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4-62C2-44CB-B5C8-7F25B6A3F9A6}"/>
              </c:ext>
            </c:extLst>
          </c:dPt>
          <c:dPt>
            <c:idx val="1509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5-62C2-44CB-B5C8-7F25B6A3F9A6}"/>
              </c:ext>
            </c:extLst>
          </c:dPt>
          <c:dPt>
            <c:idx val="1510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6-62C2-44CB-B5C8-7F25B6A3F9A6}"/>
              </c:ext>
            </c:extLst>
          </c:dPt>
          <c:dPt>
            <c:idx val="1511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7-62C2-44CB-B5C8-7F25B6A3F9A6}"/>
              </c:ext>
            </c:extLst>
          </c:dPt>
          <c:dPt>
            <c:idx val="1512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8-62C2-44CB-B5C8-7F25B6A3F9A6}"/>
              </c:ext>
            </c:extLst>
          </c:dPt>
          <c:dPt>
            <c:idx val="1513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9-62C2-44CB-B5C8-7F25B6A3F9A6}"/>
              </c:ext>
            </c:extLst>
          </c:dPt>
          <c:dPt>
            <c:idx val="1514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A-62C2-44CB-B5C8-7F25B6A3F9A6}"/>
              </c:ext>
            </c:extLst>
          </c:dPt>
          <c:dPt>
            <c:idx val="1515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B-62C2-44CB-B5C8-7F25B6A3F9A6}"/>
              </c:ext>
            </c:extLst>
          </c:dPt>
          <c:dPt>
            <c:idx val="1516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C-62C2-44CB-B5C8-7F25B6A3F9A6}"/>
              </c:ext>
            </c:extLst>
          </c:dPt>
          <c:dPt>
            <c:idx val="1517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D-62C2-44CB-B5C8-7F25B6A3F9A6}"/>
              </c:ext>
            </c:extLst>
          </c:dPt>
          <c:dPt>
            <c:idx val="1518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E-62C2-44CB-B5C8-7F25B6A3F9A6}"/>
              </c:ext>
            </c:extLst>
          </c:dPt>
          <c:dPt>
            <c:idx val="1519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F-62C2-44CB-B5C8-7F25B6A3F9A6}"/>
              </c:ext>
            </c:extLst>
          </c:dPt>
          <c:dPt>
            <c:idx val="1520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0-62C2-44CB-B5C8-7F25B6A3F9A6}"/>
              </c:ext>
            </c:extLst>
          </c:dPt>
          <c:dPt>
            <c:idx val="1521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1-62C2-44CB-B5C8-7F25B6A3F9A6}"/>
              </c:ext>
            </c:extLst>
          </c:dPt>
          <c:dPt>
            <c:idx val="1522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2-62C2-44CB-B5C8-7F25B6A3F9A6}"/>
              </c:ext>
            </c:extLst>
          </c:dPt>
          <c:dPt>
            <c:idx val="1523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3-62C2-44CB-B5C8-7F25B6A3F9A6}"/>
              </c:ext>
            </c:extLst>
          </c:dPt>
          <c:dPt>
            <c:idx val="1524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4-62C2-44CB-B5C8-7F25B6A3F9A6}"/>
              </c:ext>
            </c:extLst>
          </c:dPt>
          <c:dPt>
            <c:idx val="1525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5-62C2-44CB-B5C8-7F25B6A3F9A6}"/>
              </c:ext>
            </c:extLst>
          </c:dPt>
          <c:dPt>
            <c:idx val="1526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6-62C2-44CB-B5C8-7F25B6A3F9A6}"/>
              </c:ext>
            </c:extLst>
          </c:dPt>
          <c:dPt>
            <c:idx val="1527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7-62C2-44CB-B5C8-7F25B6A3F9A6}"/>
              </c:ext>
            </c:extLst>
          </c:dPt>
          <c:dPt>
            <c:idx val="1528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8-62C2-44CB-B5C8-7F25B6A3F9A6}"/>
              </c:ext>
            </c:extLst>
          </c:dPt>
          <c:dPt>
            <c:idx val="1529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9-62C2-44CB-B5C8-7F25B6A3F9A6}"/>
              </c:ext>
            </c:extLst>
          </c:dPt>
          <c:dPt>
            <c:idx val="1530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A-62C2-44CB-B5C8-7F25B6A3F9A6}"/>
              </c:ext>
            </c:extLst>
          </c:dPt>
          <c:dPt>
            <c:idx val="1531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B-62C2-44CB-B5C8-7F25B6A3F9A6}"/>
              </c:ext>
            </c:extLst>
          </c:dPt>
          <c:dPt>
            <c:idx val="1532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C-62C2-44CB-B5C8-7F25B6A3F9A6}"/>
              </c:ext>
            </c:extLst>
          </c:dPt>
          <c:dPt>
            <c:idx val="1533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D-62C2-44CB-B5C8-7F25B6A3F9A6}"/>
              </c:ext>
            </c:extLst>
          </c:dPt>
          <c:dPt>
            <c:idx val="1534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E-62C2-44CB-B5C8-7F25B6A3F9A6}"/>
              </c:ext>
            </c:extLst>
          </c:dPt>
          <c:dPt>
            <c:idx val="1535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F-62C2-44CB-B5C8-7F25B6A3F9A6}"/>
              </c:ext>
            </c:extLst>
          </c:dPt>
          <c:dPt>
            <c:idx val="1536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0-62C2-44CB-B5C8-7F25B6A3F9A6}"/>
              </c:ext>
            </c:extLst>
          </c:dPt>
          <c:dPt>
            <c:idx val="1537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1-62C2-44CB-B5C8-7F25B6A3F9A6}"/>
              </c:ext>
            </c:extLst>
          </c:dPt>
          <c:dPt>
            <c:idx val="1538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2-62C2-44CB-B5C8-7F25B6A3F9A6}"/>
              </c:ext>
            </c:extLst>
          </c:dPt>
          <c:dPt>
            <c:idx val="1539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3-62C2-44CB-B5C8-7F25B6A3F9A6}"/>
              </c:ext>
            </c:extLst>
          </c:dPt>
          <c:dPt>
            <c:idx val="1540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4-62C2-44CB-B5C8-7F25B6A3F9A6}"/>
              </c:ext>
            </c:extLst>
          </c:dPt>
          <c:dPt>
            <c:idx val="1541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5-62C2-44CB-B5C8-7F25B6A3F9A6}"/>
              </c:ext>
            </c:extLst>
          </c:dPt>
          <c:dPt>
            <c:idx val="1542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6-62C2-44CB-B5C8-7F25B6A3F9A6}"/>
              </c:ext>
            </c:extLst>
          </c:dPt>
          <c:dPt>
            <c:idx val="1543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7-62C2-44CB-B5C8-7F25B6A3F9A6}"/>
              </c:ext>
            </c:extLst>
          </c:dPt>
          <c:dPt>
            <c:idx val="1544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8-62C2-44CB-B5C8-7F25B6A3F9A6}"/>
              </c:ext>
            </c:extLst>
          </c:dPt>
          <c:dPt>
            <c:idx val="1545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9-62C2-44CB-B5C8-7F25B6A3F9A6}"/>
              </c:ext>
            </c:extLst>
          </c:dPt>
          <c:dPt>
            <c:idx val="1546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A-62C2-44CB-B5C8-7F25B6A3F9A6}"/>
              </c:ext>
            </c:extLst>
          </c:dPt>
          <c:dPt>
            <c:idx val="1547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B-62C2-44CB-B5C8-7F25B6A3F9A6}"/>
              </c:ext>
            </c:extLst>
          </c:dPt>
          <c:dPt>
            <c:idx val="1548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C-62C2-44CB-B5C8-7F25B6A3F9A6}"/>
              </c:ext>
            </c:extLst>
          </c:dPt>
          <c:dPt>
            <c:idx val="1549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D-62C2-44CB-B5C8-7F25B6A3F9A6}"/>
              </c:ext>
            </c:extLst>
          </c:dPt>
          <c:dPt>
            <c:idx val="1550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E-62C2-44CB-B5C8-7F25B6A3F9A6}"/>
              </c:ext>
            </c:extLst>
          </c:dPt>
          <c:dPt>
            <c:idx val="1551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F-62C2-44CB-B5C8-7F25B6A3F9A6}"/>
              </c:ext>
            </c:extLst>
          </c:dPt>
          <c:dPt>
            <c:idx val="1552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0-62C2-44CB-B5C8-7F25B6A3F9A6}"/>
              </c:ext>
            </c:extLst>
          </c:dPt>
          <c:dPt>
            <c:idx val="1553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1-62C2-44CB-B5C8-7F25B6A3F9A6}"/>
              </c:ext>
            </c:extLst>
          </c:dPt>
          <c:dPt>
            <c:idx val="1554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2-62C2-44CB-B5C8-7F25B6A3F9A6}"/>
              </c:ext>
            </c:extLst>
          </c:dPt>
          <c:dPt>
            <c:idx val="1555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3-62C2-44CB-B5C8-7F25B6A3F9A6}"/>
              </c:ext>
            </c:extLst>
          </c:dPt>
          <c:dPt>
            <c:idx val="1556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4-62C2-44CB-B5C8-7F25B6A3F9A6}"/>
              </c:ext>
            </c:extLst>
          </c:dPt>
          <c:dPt>
            <c:idx val="1557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5-62C2-44CB-B5C8-7F25B6A3F9A6}"/>
              </c:ext>
            </c:extLst>
          </c:dPt>
          <c:dPt>
            <c:idx val="1558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6-62C2-44CB-B5C8-7F25B6A3F9A6}"/>
              </c:ext>
            </c:extLst>
          </c:dPt>
          <c:dPt>
            <c:idx val="1559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7-62C2-44CB-B5C8-7F25B6A3F9A6}"/>
              </c:ext>
            </c:extLst>
          </c:dPt>
          <c:dPt>
            <c:idx val="1560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8-62C2-44CB-B5C8-7F25B6A3F9A6}"/>
              </c:ext>
            </c:extLst>
          </c:dPt>
          <c:dPt>
            <c:idx val="1561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9-62C2-44CB-B5C8-7F25B6A3F9A6}"/>
              </c:ext>
            </c:extLst>
          </c:dPt>
          <c:dPt>
            <c:idx val="1562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A-62C2-44CB-B5C8-7F25B6A3F9A6}"/>
              </c:ext>
            </c:extLst>
          </c:dPt>
          <c:dPt>
            <c:idx val="1563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B-62C2-44CB-B5C8-7F25B6A3F9A6}"/>
              </c:ext>
            </c:extLst>
          </c:dPt>
          <c:dPt>
            <c:idx val="1564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C-62C2-44CB-B5C8-7F25B6A3F9A6}"/>
              </c:ext>
            </c:extLst>
          </c:dPt>
          <c:dPt>
            <c:idx val="1565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D-62C2-44CB-B5C8-7F25B6A3F9A6}"/>
              </c:ext>
            </c:extLst>
          </c:dPt>
          <c:dPt>
            <c:idx val="1566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E-62C2-44CB-B5C8-7F25B6A3F9A6}"/>
              </c:ext>
            </c:extLst>
          </c:dPt>
          <c:dPt>
            <c:idx val="1567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F-62C2-44CB-B5C8-7F25B6A3F9A6}"/>
              </c:ext>
            </c:extLst>
          </c:dPt>
          <c:dPt>
            <c:idx val="1568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0-62C2-44CB-B5C8-7F25B6A3F9A6}"/>
              </c:ext>
            </c:extLst>
          </c:dPt>
          <c:dPt>
            <c:idx val="1569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1-62C2-44CB-B5C8-7F25B6A3F9A6}"/>
              </c:ext>
            </c:extLst>
          </c:dPt>
          <c:dPt>
            <c:idx val="1570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2-62C2-44CB-B5C8-7F25B6A3F9A6}"/>
              </c:ext>
            </c:extLst>
          </c:dPt>
          <c:dPt>
            <c:idx val="1571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3-62C2-44CB-B5C8-7F25B6A3F9A6}"/>
              </c:ext>
            </c:extLst>
          </c:dPt>
          <c:dPt>
            <c:idx val="1572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4-62C2-44CB-B5C8-7F25B6A3F9A6}"/>
              </c:ext>
            </c:extLst>
          </c:dPt>
          <c:dPt>
            <c:idx val="1573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5-62C2-44CB-B5C8-7F25B6A3F9A6}"/>
              </c:ext>
            </c:extLst>
          </c:dPt>
          <c:dPt>
            <c:idx val="1574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6-62C2-44CB-B5C8-7F25B6A3F9A6}"/>
              </c:ext>
            </c:extLst>
          </c:dPt>
          <c:dPt>
            <c:idx val="1575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7-62C2-44CB-B5C8-7F25B6A3F9A6}"/>
              </c:ext>
            </c:extLst>
          </c:dPt>
          <c:dPt>
            <c:idx val="1576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8-62C2-44CB-B5C8-7F25B6A3F9A6}"/>
              </c:ext>
            </c:extLst>
          </c:dPt>
          <c:dPt>
            <c:idx val="1577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9-62C2-44CB-B5C8-7F25B6A3F9A6}"/>
              </c:ext>
            </c:extLst>
          </c:dPt>
          <c:dPt>
            <c:idx val="1578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A-62C2-44CB-B5C8-7F25B6A3F9A6}"/>
              </c:ext>
            </c:extLst>
          </c:dPt>
          <c:dPt>
            <c:idx val="1579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B-62C2-44CB-B5C8-7F25B6A3F9A6}"/>
              </c:ext>
            </c:extLst>
          </c:dPt>
          <c:dPt>
            <c:idx val="1580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C-62C2-44CB-B5C8-7F25B6A3F9A6}"/>
              </c:ext>
            </c:extLst>
          </c:dPt>
          <c:dPt>
            <c:idx val="1581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D-62C2-44CB-B5C8-7F25B6A3F9A6}"/>
              </c:ext>
            </c:extLst>
          </c:dPt>
          <c:dPt>
            <c:idx val="1582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E-62C2-44CB-B5C8-7F25B6A3F9A6}"/>
              </c:ext>
            </c:extLst>
          </c:dPt>
          <c:dPt>
            <c:idx val="1583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F-62C2-44CB-B5C8-7F25B6A3F9A6}"/>
              </c:ext>
            </c:extLst>
          </c:dPt>
          <c:dPt>
            <c:idx val="1584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0-62C2-44CB-B5C8-7F25B6A3F9A6}"/>
              </c:ext>
            </c:extLst>
          </c:dPt>
          <c:dPt>
            <c:idx val="1585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1-62C2-44CB-B5C8-7F25B6A3F9A6}"/>
              </c:ext>
            </c:extLst>
          </c:dPt>
          <c:dPt>
            <c:idx val="1586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2-62C2-44CB-B5C8-7F25B6A3F9A6}"/>
              </c:ext>
            </c:extLst>
          </c:dPt>
          <c:dPt>
            <c:idx val="1587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3-62C2-44CB-B5C8-7F25B6A3F9A6}"/>
              </c:ext>
            </c:extLst>
          </c:dPt>
          <c:dPt>
            <c:idx val="1588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4-62C2-44CB-B5C8-7F25B6A3F9A6}"/>
              </c:ext>
            </c:extLst>
          </c:dPt>
          <c:dPt>
            <c:idx val="1589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5-62C2-44CB-B5C8-7F25B6A3F9A6}"/>
              </c:ext>
            </c:extLst>
          </c:dPt>
          <c:dPt>
            <c:idx val="1590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6-62C2-44CB-B5C8-7F25B6A3F9A6}"/>
              </c:ext>
            </c:extLst>
          </c:dPt>
          <c:dPt>
            <c:idx val="1591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7-62C2-44CB-B5C8-7F25B6A3F9A6}"/>
              </c:ext>
            </c:extLst>
          </c:dPt>
          <c:dPt>
            <c:idx val="1592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8-62C2-44CB-B5C8-7F25B6A3F9A6}"/>
              </c:ext>
            </c:extLst>
          </c:dPt>
          <c:dPt>
            <c:idx val="1593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9-62C2-44CB-B5C8-7F25B6A3F9A6}"/>
              </c:ext>
            </c:extLst>
          </c:dPt>
          <c:dPt>
            <c:idx val="1594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A-62C2-44CB-B5C8-7F25B6A3F9A6}"/>
              </c:ext>
            </c:extLst>
          </c:dPt>
          <c:dPt>
            <c:idx val="1595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B-62C2-44CB-B5C8-7F25B6A3F9A6}"/>
              </c:ext>
            </c:extLst>
          </c:dPt>
          <c:dPt>
            <c:idx val="1596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C-62C2-44CB-B5C8-7F25B6A3F9A6}"/>
              </c:ext>
            </c:extLst>
          </c:dPt>
          <c:dPt>
            <c:idx val="1597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D-62C2-44CB-B5C8-7F25B6A3F9A6}"/>
              </c:ext>
            </c:extLst>
          </c:dPt>
          <c:dPt>
            <c:idx val="1598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E-62C2-44CB-B5C8-7F25B6A3F9A6}"/>
              </c:ext>
            </c:extLst>
          </c:dPt>
          <c:dPt>
            <c:idx val="1599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F-62C2-44CB-B5C8-7F25B6A3F9A6}"/>
              </c:ext>
            </c:extLst>
          </c:dPt>
          <c:dPt>
            <c:idx val="1600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40-62C2-44CB-B5C8-7F25B6A3F9A6}"/>
              </c:ext>
            </c:extLst>
          </c:dPt>
          <c:xVal>
            <c:numRef>
              <c:f>散布図による描画!$E$3:$E$1603</c:f>
              <c:numCache>
                <c:formatCode>General</c:formatCode>
                <c:ptCount val="1601"/>
                <c:pt idx="0">
                  <c:v>5.5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4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5</c:v>
                </c:pt>
                <c:pt idx="82">
                  <c:v>5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6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  <c:pt idx="1201">
                  <c:v>#N/A</c:v>
                </c:pt>
                <c:pt idx="1202">
                  <c:v>#N/A</c:v>
                </c:pt>
                <c:pt idx="1203">
                  <c:v>#N/A</c:v>
                </c:pt>
                <c:pt idx="1204">
                  <c:v>#N/A</c:v>
                </c:pt>
                <c:pt idx="1205">
                  <c:v>#N/A</c:v>
                </c:pt>
                <c:pt idx="1206">
                  <c:v>#N/A</c:v>
                </c:pt>
                <c:pt idx="1207">
                  <c:v>#N/A</c:v>
                </c:pt>
                <c:pt idx="1208">
                  <c:v>#N/A</c:v>
                </c:pt>
                <c:pt idx="1209">
                  <c:v>#N/A</c:v>
                </c:pt>
                <c:pt idx="1210">
                  <c:v>#N/A</c:v>
                </c:pt>
                <c:pt idx="1211">
                  <c:v>#N/A</c:v>
                </c:pt>
                <c:pt idx="1212">
                  <c:v>#N/A</c:v>
                </c:pt>
                <c:pt idx="1213">
                  <c:v>#N/A</c:v>
                </c:pt>
                <c:pt idx="1214">
                  <c:v>#N/A</c:v>
                </c:pt>
                <c:pt idx="1215">
                  <c:v>#N/A</c:v>
                </c:pt>
                <c:pt idx="1216">
                  <c:v>#N/A</c:v>
                </c:pt>
                <c:pt idx="1217">
                  <c:v>#N/A</c:v>
                </c:pt>
                <c:pt idx="1218">
                  <c:v>#N/A</c:v>
                </c:pt>
                <c:pt idx="1219">
                  <c:v>#N/A</c:v>
                </c:pt>
                <c:pt idx="1220">
                  <c:v>#N/A</c:v>
                </c:pt>
                <c:pt idx="1221">
                  <c:v>#N/A</c:v>
                </c:pt>
                <c:pt idx="1222">
                  <c:v>#N/A</c:v>
                </c:pt>
                <c:pt idx="1223">
                  <c:v>#N/A</c:v>
                </c:pt>
                <c:pt idx="1224">
                  <c:v>#N/A</c:v>
                </c:pt>
                <c:pt idx="1225">
                  <c:v>#N/A</c:v>
                </c:pt>
                <c:pt idx="1226">
                  <c:v>#N/A</c:v>
                </c:pt>
                <c:pt idx="1227">
                  <c:v>#N/A</c:v>
                </c:pt>
                <c:pt idx="1228">
                  <c:v>#N/A</c:v>
                </c:pt>
                <c:pt idx="1229">
                  <c:v>#N/A</c:v>
                </c:pt>
                <c:pt idx="1230">
                  <c:v>#N/A</c:v>
                </c:pt>
                <c:pt idx="1231">
                  <c:v>#N/A</c:v>
                </c:pt>
                <c:pt idx="1232">
                  <c:v>#N/A</c:v>
                </c:pt>
                <c:pt idx="1233">
                  <c:v>#N/A</c:v>
                </c:pt>
                <c:pt idx="1234">
                  <c:v>#N/A</c:v>
                </c:pt>
                <c:pt idx="1235">
                  <c:v>#N/A</c:v>
                </c:pt>
                <c:pt idx="1236">
                  <c:v>#N/A</c:v>
                </c:pt>
                <c:pt idx="1237">
                  <c:v>#N/A</c:v>
                </c:pt>
                <c:pt idx="1238">
                  <c:v>#N/A</c:v>
                </c:pt>
                <c:pt idx="1239">
                  <c:v>#N/A</c:v>
                </c:pt>
                <c:pt idx="1240">
                  <c:v>#N/A</c:v>
                </c:pt>
                <c:pt idx="1241">
                  <c:v>#N/A</c:v>
                </c:pt>
                <c:pt idx="1242">
                  <c:v>#N/A</c:v>
                </c:pt>
                <c:pt idx="1243">
                  <c:v>#N/A</c:v>
                </c:pt>
                <c:pt idx="1244">
                  <c:v>#N/A</c:v>
                </c:pt>
                <c:pt idx="1245">
                  <c:v>#N/A</c:v>
                </c:pt>
                <c:pt idx="1246">
                  <c:v>#N/A</c:v>
                </c:pt>
                <c:pt idx="1247">
                  <c:v>#N/A</c:v>
                </c:pt>
                <c:pt idx="1248">
                  <c:v>#N/A</c:v>
                </c:pt>
                <c:pt idx="1249">
                  <c:v>#N/A</c:v>
                </c:pt>
                <c:pt idx="1250">
                  <c:v>#N/A</c:v>
                </c:pt>
                <c:pt idx="1251">
                  <c:v>#N/A</c:v>
                </c:pt>
                <c:pt idx="1252">
                  <c:v>#N/A</c:v>
                </c:pt>
                <c:pt idx="1253">
                  <c:v>#N/A</c:v>
                </c:pt>
                <c:pt idx="1254">
                  <c:v>#N/A</c:v>
                </c:pt>
                <c:pt idx="1255">
                  <c:v>#N/A</c:v>
                </c:pt>
                <c:pt idx="1256">
                  <c:v>#N/A</c:v>
                </c:pt>
                <c:pt idx="1257">
                  <c:v>#N/A</c:v>
                </c:pt>
                <c:pt idx="1258">
                  <c:v>#N/A</c:v>
                </c:pt>
                <c:pt idx="1259">
                  <c:v>#N/A</c:v>
                </c:pt>
                <c:pt idx="1260">
                  <c:v>#N/A</c:v>
                </c:pt>
                <c:pt idx="1261">
                  <c:v>#N/A</c:v>
                </c:pt>
                <c:pt idx="1262">
                  <c:v>#N/A</c:v>
                </c:pt>
                <c:pt idx="1263">
                  <c:v>#N/A</c:v>
                </c:pt>
                <c:pt idx="1264">
                  <c:v>#N/A</c:v>
                </c:pt>
                <c:pt idx="1265">
                  <c:v>#N/A</c:v>
                </c:pt>
                <c:pt idx="1266">
                  <c:v>#N/A</c:v>
                </c:pt>
                <c:pt idx="1267">
                  <c:v>#N/A</c:v>
                </c:pt>
                <c:pt idx="1268">
                  <c:v>#N/A</c:v>
                </c:pt>
                <c:pt idx="1269">
                  <c:v>#N/A</c:v>
                </c:pt>
                <c:pt idx="1270">
                  <c:v>#N/A</c:v>
                </c:pt>
                <c:pt idx="1271">
                  <c:v>#N/A</c:v>
                </c:pt>
                <c:pt idx="1272">
                  <c:v>#N/A</c:v>
                </c:pt>
                <c:pt idx="1273">
                  <c:v>#N/A</c:v>
                </c:pt>
                <c:pt idx="1274">
                  <c:v>#N/A</c:v>
                </c:pt>
                <c:pt idx="1275">
                  <c:v>#N/A</c:v>
                </c:pt>
                <c:pt idx="1276">
                  <c:v>#N/A</c:v>
                </c:pt>
                <c:pt idx="1277">
                  <c:v>#N/A</c:v>
                </c:pt>
                <c:pt idx="1278">
                  <c:v>4</c:v>
                </c:pt>
                <c:pt idx="1279">
                  <c:v>#N/A</c:v>
                </c:pt>
                <c:pt idx="1280">
                  <c:v>#N/A</c:v>
                </c:pt>
                <c:pt idx="1281">
                  <c:v>#N/A</c:v>
                </c:pt>
                <c:pt idx="1282">
                  <c:v>#N/A</c:v>
                </c:pt>
                <c:pt idx="1283">
                  <c:v>#N/A</c:v>
                </c:pt>
                <c:pt idx="1284">
                  <c:v>#N/A</c:v>
                </c:pt>
                <c:pt idx="1285">
                  <c:v>#N/A</c:v>
                </c:pt>
                <c:pt idx="1286">
                  <c:v>#N/A</c:v>
                </c:pt>
                <c:pt idx="1287">
                  <c:v>#N/A</c:v>
                </c:pt>
                <c:pt idx="1288">
                  <c:v>#N/A</c:v>
                </c:pt>
                <c:pt idx="1289">
                  <c:v>#N/A</c:v>
                </c:pt>
                <c:pt idx="1290">
                  <c:v>#N/A</c:v>
                </c:pt>
                <c:pt idx="1291">
                  <c:v>#N/A</c:v>
                </c:pt>
                <c:pt idx="1292">
                  <c:v>#N/A</c:v>
                </c:pt>
                <c:pt idx="1293">
                  <c:v>#N/A</c:v>
                </c:pt>
                <c:pt idx="1294">
                  <c:v>#N/A</c:v>
                </c:pt>
                <c:pt idx="1295">
                  <c:v>#N/A</c:v>
                </c:pt>
                <c:pt idx="1296">
                  <c:v>#N/A</c:v>
                </c:pt>
                <c:pt idx="1297">
                  <c:v>#N/A</c:v>
                </c:pt>
                <c:pt idx="1298">
                  <c:v>5</c:v>
                </c:pt>
                <c:pt idx="1299">
                  <c:v>5</c:v>
                </c:pt>
                <c:pt idx="1300">
                  <c:v>#N/A</c:v>
                </c:pt>
                <c:pt idx="1301">
                  <c:v>#N/A</c:v>
                </c:pt>
                <c:pt idx="1302">
                  <c:v>#N/A</c:v>
                </c:pt>
                <c:pt idx="1303">
                  <c:v>#N/A</c:v>
                </c:pt>
                <c:pt idx="1304">
                  <c:v>#N/A</c:v>
                </c:pt>
                <c:pt idx="1305">
                  <c:v>#N/A</c:v>
                </c:pt>
                <c:pt idx="1306">
                  <c:v>#N/A</c:v>
                </c:pt>
                <c:pt idx="1307">
                  <c:v>#N/A</c:v>
                </c:pt>
                <c:pt idx="1308">
                  <c:v>#N/A</c:v>
                </c:pt>
                <c:pt idx="1309">
                  <c:v>#N/A</c:v>
                </c:pt>
                <c:pt idx="1310">
                  <c:v>#N/A</c:v>
                </c:pt>
                <c:pt idx="1311">
                  <c:v>#N/A</c:v>
                </c:pt>
                <c:pt idx="1312">
                  <c:v>#N/A</c:v>
                </c:pt>
                <c:pt idx="1313">
                  <c:v>#N/A</c:v>
                </c:pt>
                <c:pt idx="1314">
                  <c:v>#N/A</c:v>
                </c:pt>
                <c:pt idx="1315">
                  <c:v>#N/A</c:v>
                </c:pt>
                <c:pt idx="1316">
                  <c:v>#N/A</c:v>
                </c:pt>
                <c:pt idx="1317">
                  <c:v>#N/A</c:v>
                </c:pt>
                <c:pt idx="1318">
                  <c:v>#N/A</c:v>
                </c:pt>
                <c:pt idx="1319">
                  <c:v>6</c:v>
                </c:pt>
                <c:pt idx="1320">
                  <c:v>#N/A</c:v>
                </c:pt>
                <c:pt idx="1321">
                  <c:v>#N/A</c:v>
                </c:pt>
                <c:pt idx="1322">
                  <c:v>#N/A</c:v>
                </c:pt>
                <c:pt idx="1323">
                  <c:v>#N/A</c:v>
                </c:pt>
                <c:pt idx="1324">
                  <c:v>#N/A</c:v>
                </c:pt>
                <c:pt idx="1325">
                  <c:v>#N/A</c:v>
                </c:pt>
                <c:pt idx="1326">
                  <c:v>#N/A</c:v>
                </c:pt>
                <c:pt idx="1327">
                  <c:v>#N/A</c:v>
                </c:pt>
                <c:pt idx="1328">
                  <c:v>#N/A</c:v>
                </c:pt>
                <c:pt idx="1329">
                  <c:v>#N/A</c:v>
                </c:pt>
                <c:pt idx="1330">
                  <c:v>#N/A</c:v>
                </c:pt>
                <c:pt idx="1331">
                  <c:v>#N/A</c:v>
                </c:pt>
                <c:pt idx="1332">
                  <c:v>#N/A</c:v>
                </c:pt>
                <c:pt idx="1333">
                  <c:v>#N/A</c:v>
                </c:pt>
                <c:pt idx="1334">
                  <c:v>#N/A</c:v>
                </c:pt>
                <c:pt idx="1335">
                  <c:v>#N/A</c:v>
                </c:pt>
                <c:pt idx="1336">
                  <c:v>#N/A</c:v>
                </c:pt>
                <c:pt idx="1337">
                  <c:v>#N/A</c:v>
                </c:pt>
                <c:pt idx="1338">
                  <c:v>#N/A</c:v>
                </c:pt>
                <c:pt idx="1339">
                  <c:v>#N/A</c:v>
                </c:pt>
                <c:pt idx="1340">
                  <c:v>#N/A</c:v>
                </c:pt>
                <c:pt idx="1341">
                  <c:v>#N/A</c:v>
                </c:pt>
                <c:pt idx="1342">
                  <c:v>#N/A</c:v>
                </c:pt>
                <c:pt idx="1343">
                  <c:v>#N/A</c:v>
                </c:pt>
                <c:pt idx="1344">
                  <c:v>#N/A</c:v>
                </c:pt>
                <c:pt idx="1345">
                  <c:v>#N/A</c:v>
                </c:pt>
                <c:pt idx="1346">
                  <c:v>#N/A</c:v>
                </c:pt>
                <c:pt idx="1347">
                  <c:v>#N/A</c:v>
                </c:pt>
                <c:pt idx="1348">
                  <c:v>#N/A</c:v>
                </c:pt>
                <c:pt idx="1349">
                  <c:v>#N/A</c:v>
                </c:pt>
                <c:pt idx="1350">
                  <c:v>#N/A</c:v>
                </c:pt>
                <c:pt idx="1351">
                  <c:v>#N/A</c:v>
                </c:pt>
                <c:pt idx="1352">
                  <c:v>#N/A</c:v>
                </c:pt>
                <c:pt idx="1353">
                  <c:v>#N/A</c:v>
                </c:pt>
                <c:pt idx="1354">
                  <c:v>#N/A</c:v>
                </c:pt>
                <c:pt idx="1355">
                  <c:v>#N/A</c:v>
                </c:pt>
                <c:pt idx="1356">
                  <c:v>#N/A</c:v>
                </c:pt>
                <c:pt idx="1357">
                  <c:v>#N/A</c:v>
                </c:pt>
                <c:pt idx="1358">
                  <c:v>#N/A</c:v>
                </c:pt>
                <c:pt idx="1359">
                  <c:v>#N/A</c:v>
                </c:pt>
                <c:pt idx="1360">
                  <c:v>#N/A</c:v>
                </c:pt>
                <c:pt idx="1361">
                  <c:v>#N/A</c:v>
                </c:pt>
                <c:pt idx="1362">
                  <c:v>#N/A</c:v>
                </c:pt>
                <c:pt idx="1363">
                  <c:v>#N/A</c:v>
                </c:pt>
                <c:pt idx="1364">
                  <c:v>#N/A</c:v>
                </c:pt>
                <c:pt idx="1365">
                  <c:v>#N/A</c:v>
                </c:pt>
                <c:pt idx="1366">
                  <c:v>#N/A</c:v>
                </c:pt>
                <c:pt idx="1367">
                  <c:v>#N/A</c:v>
                </c:pt>
                <c:pt idx="1368">
                  <c:v>#N/A</c:v>
                </c:pt>
                <c:pt idx="1369">
                  <c:v>#N/A</c:v>
                </c:pt>
                <c:pt idx="1370">
                  <c:v>#N/A</c:v>
                </c:pt>
                <c:pt idx="1371">
                  <c:v>#N/A</c:v>
                </c:pt>
                <c:pt idx="1372">
                  <c:v>#N/A</c:v>
                </c:pt>
                <c:pt idx="1373">
                  <c:v>#N/A</c:v>
                </c:pt>
                <c:pt idx="1374">
                  <c:v>#N/A</c:v>
                </c:pt>
                <c:pt idx="1375">
                  <c:v>#N/A</c:v>
                </c:pt>
                <c:pt idx="1376">
                  <c:v>#N/A</c:v>
                </c:pt>
                <c:pt idx="1377">
                  <c:v>#N/A</c:v>
                </c:pt>
                <c:pt idx="1378">
                  <c:v>#N/A</c:v>
                </c:pt>
                <c:pt idx="1379">
                  <c:v>#N/A</c:v>
                </c:pt>
                <c:pt idx="1380">
                  <c:v>#N/A</c:v>
                </c:pt>
                <c:pt idx="1381">
                  <c:v>#N/A</c:v>
                </c:pt>
                <c:pt idx="1382">
                  <c:v>#N/A</c:v>
                </c:pt>
                <c:pt idx="1383">
                  <c:v>#N/A</c:v>
                </c:pt>
                <c:pt idx="1384">
                  <c:v>#N/A</c:v>
                </c:pt>
                <c:pt idx="1385">
                  <c:v>#N/A</c:v>
                </c:pt>
                <c:pt idx="1386">
                  <c:v>#N/A</c:v>
                </c:pt>
                <c:pt idx="1387">
                  <c:v>#N/A</c:v>
                </c:pt>
                <c:pt idx="1388">
                  <c:v>#N/A</c:v>
                </c:pt>
                <c:pt idx="1389">
                  <c:v>#N/A</c:v>
                </c:pt>
                <c:pt idx="1390">
                  <c:v>#N/A</c:v>
                </c:pt>
                <c:pt idx="1391">
                  <c:v>#N/A</c:v>
                </c:pt>
                <c:pt idx="1392">
                  <c:v>#N/A</c:v>
                </c:pt>
                <c:pt idx="1393">
                  <c:v>#N/A</c:v>
                </c:pt>
                <c:pt idx="1394">
                  <c:v>#N/A</c:v>
                </c:pt>
                <c:pt idx="1395">
                  <c:v>#N/A</c:v>
                </c:pt>
                <c:pt idx="1396">
                  <c:v>#N/A</c:v>
                </c:pt>
                <c:pt idx="1397">
                  <c:v>#N/A</c:v>
                </c:pt>
                <c:pt idx="1398">
                  <c:v>#N/A</c:v>
                </c:pt>
                <c:pt idx="1399">
                  <c:v>#N/A</c:v>
                </c:pt>
                <c:pt idx="1400">
                  <c:v>#N/A</c:v>
                </c:pt>
                <c:pt idx="1401">
                  <c:v>#N/A</c:v>
                </c:pt>
                <c:pt idx="1402">
                  <c:v>#N/A</c:v>
                </c:pt>
                <c:pt idx="1403">
                  <c:v>#N/A</c:v>
                </c:pt>
                <c:pt idx="1404">
                  <c:v>#N/A</c:v>
                </c:pt>
                <c:pt idx="1405">
                  <c:v>#N/A</c:v>
                </c:pt>
                <c:pt idx="1406">
                  <c:v>#N/A</c:v>
                </c:pt>
                <c:pt idx="1407">
                  <c:v>#N/A</c:v>
                </c:pt>
                <c:pt idx="1408">
                  <c:v>#N/A</c:v>
                </c:pt>
                <c:pt idx="1409">
                  <c:v>#N/A</c:v>
                </c:pt>
                <c:pt idx="1410">
                  <c:v>#N/A</c:v>
                </c:pt>
                <c:pt idx="1411">
                  <c:v>#N/A</c:v>
                </c:pt>
                <c:pt idx="1412">
                  <c:v>#N/A</c:v>
                </c:pt>
                <c:pt idx="1413">
                  <c:v>#N/A</c:v>
                </c:pt>
                <c:pt idx="1414">
                  <c:v>#N/A</c:v>
                </c:pt>
                <c:pt idx="1415">
                  <c:v>#N/A</c:v>
                </c:pt>
                <c:pt idx="1416">
                  <c:v>#N/A</c:v>
                </c:pt>
                <c:pt idx="1417">
                  <c:v>#N/A</c:v>
                </c:pt>
                <c:pt idx="1418">
                  <c:v>#N/A</c:v>
                </c:pt>
                <c:pt idx="1419">
                  <c:v>#N/A</c:v>
                </c:pt>
                <c:pt idx="1420">
                  <c:v>#N/A</c:v>
                </c:pt>
                <c:pt idx="1421">
                  <c:v>#N/A</c:v>
                </c:pt>
                <c:pt idx="1422">
                  <c:v>#N/A</c:v>
                </c:pt>
                <c:pt idx="1423">
                  <c:v>#N/A</c:v>
                </c:pt>
                <c:pt idx="1424">
                  <c:v>#N/A</c:v>
                </c:pt>
                <c:pt idx="1425">
                  <c:v>#N/A</c:v>
                </c:pt>
                <c:pt idx="1426">
                  <c:v>#N/A</c:v>
                </c:pt>
                <c:pt idx="1427">
                  <c:v>#N/A</c:v>
                </c:pt>
                <c:pt idx="1428">
                  <c:v>#N/A</c:v>
                </c:pt>
                <c:pt idx="1429">
                  <c:v>#N/A</c:v>
                </c:pt>
                <c:pt idx="1430">
                  <c:v>#N/A</c:v>
                </c:pt>
                <c:pt idx="1431">
                  <c:v>#N/A</c:v>
                </c:pt>
                <c:pt idx="1432">
                  <c:v>#N/A</c:v>
                </c:pt>
                <c:pt idx="1433">
                  <c:v>#N/A</c:v>
                </c:pt>
                <c:pt idx="1434">
                  <c:v>#N/A</c:v>
                </c:pt>
                <c:pt idx="1435">
                  <c:v>#N/A</c:v>
                </c:pt>
                <c:pt idx="1436">
                  <c:v>#N/A</c:v>
                </c:pt>
                <c:pt idx="1437">
                  <c:v>#N/A</c:v>
                </c:pt>
                <c:pt idx="1438">
                  <c:v>#N/A</c:v>
                </c:pt>
                <c:pt idx="1439">
                  <c:v>#N/A</c:v>
                </c:pt>
                <c:pt idx="1440">
                  <c:v>#N/A</c:v>
                </c:pt>
                <c:pt idx="1441">
                  <c:v>#N/A</c:v>
                </c:pt>
                <c:pt idx="1442">
                  <c:v>#N/A</c:v>
                </c:pt>
                <c:pt idx="1443">
                  <c:v>#N/A</c:v>
                </c:pt>
                <c:pt idx="1444">
                  <c:v>#N/A</c:v>
                </c:pt>
                <c:pt idx="1445">
                  <c:v>#N/A</c:v>
                </c:pt>
                <c:pt idx="1446">
                  <c:v>#N/A</c:v>
                </c:pt>
                <c:pt idx="1447">
                  <c:v>#N/A</c:v>
                </c:pt>
                <c:pt idx="1448">
                  <c:v>#N/A</c:v>
                </c:pt>
                <c:pt idx="1449">
                  <c:v>#N/A</c:v>
                </c:pt>
                <c:pt idx="1450">
                  <c:v>#N/A</c:v>
                </c:pt>
                <c:pt idx="1451">
                  <c:v>#N/A</c:v>
                </c:pt>
                <c:pt idx="1452">
                  <c:v>#N/A</c:v>
                </c:pt>
                <c:pt idx="1453">
                  <c:v>#N/A</c:v>
                </c:pt>
                <c:pt idx="1454">
                  <c:v>#N/A</c:v>
                </c:pt>
                <c:pt idx="1455">
                  <c:v>#N/A</c:v>
                </c:pt>
                <c:pt idx="1456">
                  <c:v>#N/A</c:v>
                </c:pt>
                <c:pt idx="1457">
                  <c:v>#N/A</c:v>
                </c:pt>
                <c:pt idx="1458">
                  <c:v>#N/A</c:v>
                </c:pt>
                <c:pt idx="1459">
                  <c:v>#N/A</c:v>
                </c:pt>
                <c:pt idx="1460">
                  <c:v>#N/A</c:v>
                </c:pt>
                <c:pt idx="1461">
                  <c:v>#N/A</c:v>
                </c:pt>
                <c:pt idx="1462">
                  <c:v>#N/A</c:v>
                </c:pt>
                <c:pt idx="1463">
                  <c:v>#N/A</c:v>
                </c:pt>
                <c:pt idx="1464">
                  <c:v>#N/A</c:v>
                </c:pt>
                <c:pt idx="1465">
                  <c:v>#N/A</c:v>
                </c:pt>
                <c:pt idx="1466">
                  <c:v>#N/A</c:v>
                </c:pt>
                <c:pt idx="1467">
                  <c:v>#N/A</c:v>
                </c:pt>
                <c:pt idx="1468">
                  <c:v>#N/A</c:v>
                </c:pt>
                <c:pt idx="1469">
                  <c:v>#N/A</c:v>
                </c:pt>
                <c:pt idx="1470">
                  <c:v>#N/A</c:v>
                </c:pt>
                <c:pt idx="1471">
                  <c:v>#N/A</c:v>
                </c:pt>
                <c:pt idx="1472">
                  <c:v>#N/A</c:v>
                </c:pt>
                <c:pt idx="1473">
                  <c:v>#N/A</c:v>
                </c:pt>
                <c:pt idx="1474">
                  <c:v>#N/A</c:v>
                </c:pt>
                <c:pt idx="1475">
                  <c:v>#N/A</c:v>
                </c:pt>
                <c:pt idx="1476">
                  <c:v>#N/A</c:v>
                </c:pt>
                <c:pt idx="1477">
                  <c:v>#N/A</c:v>
                </c:pt>
                <c:pt idx="1478">
                  <c:v>#N/A</c:v>
                </c:pt>
                <c:pt idx="1479">
                  <c:v>#N/A</c:v>
                </c:pt>
                <c:pt idx="1480">
                  <c:v>#N/A</c:v>
                </c:pt>
                <c:pt idx="1481">
                  <c:v>#N/A</c:v>
                </c:pt>
                <c:pt idx="1482">
                  <c:v>#N/A</c:v>
                </c:pt>
                <c:pt idx="1483">
                  <c:v>#N/A</c:v>
                </c:pt>
                <c:pt idx="1484">
                  <c:v>#N/A</c:v>
                </c:pt>
                <c:pt idx="1485">
                  <c:v>#N/A</c:v>
                </c:pt>
                <c:pt idx="1486">
                  <c:v>#N/A</c:v>
                </c:pt>
                <c:pt idx="1487">
                  <c:v>#N/A</c:v>
                </c:pt>
                <c:pt idx="1488">
                  <c:v>#N/A</c:v>
                </c:pt>
                <c:pt idx="1489">
                  <c:v>#N/A</c:v>
                </c:pt>
                <c:pt idx="1490">
                  <c:v>#N/A</c:v>
                </c:pt>
                <c:pt idx="1491">
                  <c:v>#N/A</c:v>
                </c:pt>
                <c:pt idx="1492">
                  <c:v>#N/A</c:v>
                </c:pt>
                <c:pt idx="1493">
                  <c:v>#N/A</c:v>
                </c:pt>
                <c:pt idx="1494">
                  <c:v>#N/A</c:v>
                </c:pt>
                <c:pt idx="1495">
                  <c:v>#N/A</c:v>
                </c:pt>
                <c:pt idx="1496">
                  <c:v>#N/A</c:v>
                </c:pt>
                <c:pt idx="1497">
                  <c:v>#N/A</c:v>
                </c:pt>
                <c:pt idx="1498">
                  <c:v>#N/A</c:v>
                </c:pt>
                <c:pt idx="1499">
                  <c:v>#N/A</c:v>
                </c:pt>
                <c:pt idx="1500">
                  <c:v>#N/A</c:v>
                </c:pt>
                <c:pt idx="1501">
                  <c:v>#N/A</c:v>
                </c:pt>
                <c:pt idx="1502">
                  <c:v>#N/A</c:v>
                </c:pt>
                <c:pt idx="1503">
                  <c:v>#N/A</c:v>
                </c:pt>
                <c:pt idx="1504">
                  <c:v>#N/A</c:v>
                </c:pt>
                <c:pt idx="1505">
                  <c:v>#N/A</c:v>
                </c:pt>
                <c:pt idx="1506">
                  <c:v>#N/A</c:v>
                </c:pt>
                <c:pt idx="1507">
                  <c:v>#N/A</c:v>
                </c:pt>
                <c:pt idx="1508">
                  <c:v>#N/A</c:v>
                </c:pt>
                <c:pt idx="1509">
                  <c:v>#N/A</c:v>
                </c:pt>
                <c:pt idx="1510">
                  <c:v>#N/A</c:v>
                </c:pt>
                <c:pt idx="1511">
                  <c:v>#N/A</c:v>
                </c:pt>
                <c:pt idx="1512">
                  <c:v>#N/A</c:v>
                </c:pt>
                <c:pt idx="1513">
                  <c:v>#N/A</c:v>
                </c:pt>
                <c:pt idx="1514">
                  <c:v>#N/A</c:v>
                </c:pt>
                <c:pt idx="1515">
                  <c:v>#N/A</c:v>
                </c:pt>
                <c:pt idx="1516">
                  <c:v>#N/A</c:v>
                </c:pt>
                <c:pt idx="1517">
                  <c:v>#N/A</c:v>
                </c:pt>
                <c:pt idx="1518">
                  <c:v>#N/A</c:v>
                </c:pt>
                <c:pt idx="1519">
                  <c:v>#N/A</c:v>
                </c:pt>
                <c:pt idx="1520">
                  <c:v>#N/A</c:v>
                </c:pt>
                <c:pt idx="1521">
                  <c:v>#N/A</c:v>
                </c:pt>
                <c:pt idx="1522">
                  <c:v>#N/A</c:v>
                </c:pt>
                <c:pt idx="1523">
                  <c:v>#N/A</c:v>
                </c:pt>
                <c:pt idx="1524">
                  <c:v>#N/A</c:v>
                </c:pt>
                <c:pt idx="1525">
                  <c:v>#N/A</c:v>
                </c:pt>
                <c:pt idx="1526">
                  <c:v>#N/A</c:v>
                </c:pt>
                <c:pt idx="1527">
                  <c:v>#N/A</c:v>
                </c:pt>
                <c:pt idx="1528">
                  <c:v>#N/A</c:v>
                </c:pt>
                <c:pt idx="1529">
                  <c:v>#N/A</c:v>
                </c:pt>
                <c:pt idx="1530">
                  <c:v>#N/A</c:v>
                </c:pt>
                <c:pt idx="1531">
                  <c:v>#N/A</c:v>
                </c:pt>
                <c:pt idx="1532">
                  <c:v>#N/A</c:v>
                </c:pt>
                <c:pt idx="1533">
                  <c:v>#N/A</c:v>
                </c:pt>
                <c:pt idx="1534">
                  <c:v>#N/A</c:v>
                </c:pt>
                <c:pt idx="1535">
                  <c:v>#N/A</c:v>
                </c:pt>
                <c:pt idx="1536">
                  <c:v>#N/A</c:v>
                </c:pt>
                <c:pt idx="1537">
                  <c:v>#N/A</c:v>
                </c:pt>
                <c:pt idx="1538">
                  <c:v>#N/A</c:v>
                </c:pt>
                <c:pt idx="1539">
                  <c:v>#N/A</c:v>
                </c:pt>
                <c:pt idx="1540">
                  <c:v>#N/A</c:v>
                </c:pt>
                <c:pt idx="1541">
                  <c:v>#N/A</c:v>
                </c:pt>
                <c:pt idx="1542">
                  <c:v>#N/A</c:v>
                </c:pt>
                <c:pt idx="1543">
                  <c:v>#N/A</c:v>
                </c:pt>
                <c:pt idx="1544">
                  <c:v>#N/A</c:v>
                </c:pt>
                <c:pt idx="1545">
                  <c:v>#N/A</c:v>
                </c:pt>
                <c:pt idx="1546">
                  <c:v>#N/A</c:v>
                </c:pt>
                <c:pt idx="1547">
                  <c:v>#N/A</c:v>
                </c:pt>
                <c:pt idx="1548">
                  <c:v>#N/A</c:v>
                </c:pt>
                <c:pt idx="1549">
                  <c:v>#N/A</c:v>
                </c:pt>
                <c:pt idx="1550">
                  <c:v>#N/A</c:v>
                </c:pt>
                <c:pt idx="1551">
                  <c:v>#N/A</c:v>
                </c:pt>
                <c:pt idx="1552">
                  <c:v>#N/A</c:v>
                </c:pt>
                <c:pt idx="1553">
                  <c:v>#N/A</c:v>
                </c:pt>
                <c:pt idx="1554">
                  <c:v>#N/A</c:v>
                </c:pt>
                <c:pt idx="1555">
                  <c:v>#N/A</c:v>
                </c:pt>
                <c:pt idx="1556">
                  <c:v>#N/A</c:v>
                </c:pt>
                <c:pt idx="1557">
                  <c:v>#N/A</c:v>
                </c:pt>
                <c:pt idx="1558">
                  <c:v>#N/A</c:v>
                </c:pt>
                <c:pt idx="1559">
                  <c:v>#N/A</c:v>
                </c:pt>
                <c:pt idx="1560">
                  <c:v>#N/A</c:v>
                </c:pt>
                <c:pt idx="1561">
                  <c:v>#N/A</c:v>
                </c:pt>
                <c:pt idx="1562">
                  <c:v>#N/A</c:v>
                </c:pt>
                <c:pt idx="1563">
                  <c:v>#N/A</c:v>
                </c:pt>
                <c:pt idx="1564">
                  <c:v>#N/A</c:v>
                </c:pt>
                <c:pt idx="1565">
                  <c:v>#N/A</c:v>
                </c:pt>
                <c:pt idx="1566">
                  <c:v>#N/A</c:v>
                </c:pt>
                <c:pt idx="1567">
                  <c:v>#N/A</c:v>
                </c:pt>
                <c:pt idx="1568">
                  <c:v>#N/A</c:v>
                </c:pt>
                <c:pt idx="1569">
                  <c:v>#N/A</c:v>
                </c:pt>
                <c:pt idx="1570">
                  <c:v>#N/A</c:v>
                </c:pt>
                <c:pt idx="1571">
                  <c:v>#N/A</c:v>
                </c:pt>
                <c:pt idx="1572">
                  <c:v>#N/A</c:v>
                </c:pt>
                <c:pt idx="1573">
                  <c:v>#N/A</c:v>
                </c:pt>
                <c:pt idx="1574">
                  <c:v>#N/A</c:v>
                </c:pt>
                <c:pt idx="1575">
                  <c:v>#N/A</c:v>
                </c:pt>
                <c:pt idx="1576">
                  <c:v>#N/A</c:v>
                </c:pt>
                <c:pt idx="1577">
                  <c:v>#N/A</c:v>
                </c:pt>
                <c:pt idx="1578">
                  <c:v>#N/A</c:v>
                </c:pt>
                <c:pt idx="1579">
                  <c:v>#N/A</c:v>
                </c:pt>
                <c:pt idx="1580">
                  <c:v>#N/A</c:v>
                </c:pt>
                <c:pt idx="1581">
                  <c:v>#N/A</c:v>
                </c:pt>
                <c:pt idx="1582">
                  <c:v>#N/A</c:v>
                </c:pt>
                <c:pt idx="1583">
                  <c:v>#N/A</c:v>
                </c:pt>
                <c:pt idx="1584">
                  <c:v>#N/A</c:v>
                </c:pt>
                <c:pt idx="1585">
                  <c:v>#N/A</c:v>
                </c:pt>
                <c:pt idx="1586">
                  <c:v>#N/A</c:v>
                </c:pt>
                <c:pt idx="1587">
                  <c:v>#N/A</c:v>
                </c:pt>
                <c:pt idx="1588">
                  <c:v>#N/A</c:v>
                </c:pt>
                <c:pt idx="1589">
                  <c:v>#N/A</c:v>
                </c:pt>
                <c:pt idx="1590">
                  <c:v>#N/A</c:v>
                </c:pt>
                <c:pt idx="1591">
                  <c:v>#N/A</c:v>
                </c:pt>
                <c:pt idx="1592">
                  <c:v>#N/A</c:v>
                </c:pt>
                <c:pt idx="1593">
                  <c:v>#N/A</c:v>
                </c:pt>
                <c:pt idx="1594">
                  <c:v>#N/A</c:v>
                </c:pt>
                <c:pt idx="1595">
                  <c:v>#N/A</c:v>
                </c:pt>
                <c:pt idx="1596">
                  <c:v>#N/A</c:v>
                </c:pt>
                <c:pt idx="1597">
                  <c:v>#N/A</c:v>
                </c:pt>
                <c:pt idx="1598">
                  <c:v>#N/A</c:v>
                </c:pt>
                <c:pt idx="1599">
                  <c:v>#N/A</c:v>
                </c:pt>
                <c:pt idx="1600">
                  <c:v>#N/A</c:v>
                </c:pt>
              </c:numCache>
            </c:numRef>
          </c:xVal>
          <c:yVal>
            <c:numRef>
              <c:f>散布図による描画!$F$3:$F$1603</c:f>
              <c:numCache>
                <c:formatCode>General</c:formatCode>
                <c:ptCount val="1601"/>
                <c:pt idx="0">
                  <c:v>10.6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1</c:v>
                </c:pt>
                <c:pt idx="42">
                  <c:v>2</c:v>
                </c:pt>
                <c:pt idx="43">
                  <c:v>3</c:v>
                </c:pt>
                <c:pt idx="44">
                  <c:v>4</c:v>
                </c:pt>
                <c:pt idx="45">
                  <c:v>5</c:v>
                </c:pt>
                <c:pt idx="46">
                  <c:v>6</c:v>
                </c:pt>
                <c:pt idx="47">
                  <c:v>7</c:v>
                </c:pt>
                <c:pt idx="48">
                  <c:v>8</c:v>
                </c:pt>
                <c:pt idx="49">
                  <c:v>9</c:v>
                </c:pt>
                <c:pt idx="50">
                  <c:v>10</c:v>
                </c:pt>
                <c:pt idx="51">
                  <c:v>11</c:v>
                </c:pt>
                <c:pt idx="52">
                  <c:v>12</c:v>
                </c:pt>
                <c:pt idx="53">
                  <c:v>13</c:v>
                </c:pt>
                <c:pt idx="54">
                  <c:v>14</c:v>
                </c:pt>
                <c:pt idx="55">
                  <c:v>15</c:v>
                </c:pt>
                <c:pt idx="56">
                  <c:v>16</c:v>
                </c:pt>
                <c:pt idx="57">
                  <c:v>17</c:v>
                </c:pt>
                <c:pt idx="58">
                  <c:v>18</c:v>
                </c:pt>
                <c:pt idx="59">
                  <c:v>19</c:v>
                </c:pt>
                <c:pt idx="60">
                  <c:v>20</c:v>
                </c:pt>
                <c:pt idx="61">
                  <c:v>1</c:v>
                </c:pt>
                <c:pt idx="62">
                  <c:v>2</c:v>
                </c:pt>
                <c:pt idx="63">
                  <c:v>3</c:v>
                </c:pt>
                <c:pt idx="64">
                  <c:v>4</c:v>
                </c:pt>
                <c:pt idx="65">
                  <c:v>5</c:v>
                </c:pt>
                <c:pt idx="66">
                  <c:v>6</c:v>
                </c:pt>
                <c:pt idx="67">
                  <c:v>7</c:v>
                </c:pt>
                <c:pt idx="68">
                  <c:v>8</c:v>
                </c:pt>
                <c:pt idx="69">
                  <c:v>9</c:v>
                </c:pt>
                <c:pt idx="70">
                  <c:v>10</c:v>
                </c:pt>
                <c:pt idx="71">
                  <c:v>11</c:v>
                </c:pt>
                <c:pt idx="72">
                  <c:v>12</c:v>
                </c:pt>
                <c:pt idx="73">
                  <c:v>13</c:v>
                </c:pt>
                <c:pt idx="74">
                  <c:v>14</c:v>
                </c:pt>
                <c:pt idx="75">
                  <c:v>15</c:v>
                </c:pt>
                <c:pt idx="76">
                  <c:v>16</c:v>
                </c:pt>
                <c:pt idx="77">
                  <c:v>17</c:v>
                </c:pt>
                <c:pt idx="78">
                  <c:v>18</c:v>
                </c:pt>
                <c:pt idx="79">
                  <c:v>19</c:v>
                </c:pt>
                <c:pt idx="80">
                  <c:v>20</c:v>
                </c:pt>
                <c:pt idx="81">
                  <c:v>1</c:v>
                </c:pt>
                <c:pt idx="82">
                  <c:v>2</c:v>
                </c:pt>
                <c:pt idx="83">
                  <c:v>3</c:v>
                </c:pt>
                <c:pt idx="84">
                  <c:v>4</c:v>
                </c:pt>
                <c:pt idx="85">
                  <c:v>5</c:v>
                </c:pt>
                <c:pt idx="86">
                  <c:v>6</c:v>
                </c:pt>
                <c:pt idx="87">
                  <c:v>7</c:v>
                </c:pt>
                <c:pt idx="88">
                  <c:v>8</c:v>
                </c:pt>
                <c:pt idx="89">
                  <c:v>9</c:v>
                </c:pt>
                <c:pt idx="90">
                  <c:v>10</c:v>
                </c:pt>
                <c:pt idx="91">
                  <c:v>11</c:v>
                </c:pt>
                <c:pt idx="92">
                  <c:v>12</c:v>
                </c:pt>
                <c:pt idx="93">
                  <c:v>13</c:v>
                </c:pt>
                <c:pt idx="94">
                  <c:v>14</c:v>
                </c:pt>
                <c:pt idx="95">
                  <c:v>15</c:v>
                </c:pt>
                <c:pt idx="96">
                  <c:v>16</c:v>
                </c:pt>
                <c:pt idx="97">
                  <c:v>17</c:v>
                </c:pt>
                <c:pt idx="98">
                  <c:v>18</c:v>
                </c:pt>
                <c:pt idx="99">
                  <c:v>19</c:v>
                </c:pt>
                <c:pt idx="100">
                  <c:v>20</c:v>
                </c:pt>
                <c:pt idx="101">
                  <c:v>1</c:v>
                </c:pt>
                <c:pt idx="102">
                  <c:v>2</c:v>
                </c:pt>
                <c:pt idx="103">
                  <c:v>3</c:v>
                </c:pt>
                <c:pt idx="104">
                  <c:v>4</c:v>
                </c:pt>
                <c:pt idx="105">
                  <c:v>5</c:v>
                </c:pt>
                <c:pt idx="106">
                  <c:v>6</c:v>
                </c:pt>
                <c:pt idx="107">
                  <c:v>7</c:v>
                </c:pt>
                <c:pt idx="108">
                  <c:v>8</c:v>
                </c:pt>
                <c:pt idx="109">
                  <c:v>9</c:v>
                </c:pt>
                <c:pt idx="110">
                  <c:v>10</c:v>
                </c:pt>
                <c:pt idx="111">
                  <c:v>11</c:v>
                </c:pt>
                <c:pt idx="112">
                  <c:v>12</c:v>
                </c:pt>
                <c:pt idx="113">
                  <c:v>13</c:v>
                </c:pt>
                <c:pt idx="114">
                  <c:v>14</c:v>
                </c:pt>
                <c:pt idx="115">
                  <c:v>15</c:v>
                </c:pt>
                <c:pt idx="116">
                  <c:v>16</c:v>
                </c:pt>
                <c:pt idx="117">
                  <c:v>17</c:v>
                </c:pt>
                <c:pt idx="118">
                  <c:v>18</c:v>
                </c:pt>
                <c:pt idx="119">
                  <c:v>19</c:v>
                </c:pt>
                <c:pt idx="120">
                  <c:v>20</c:v>
                </c:pt>
                <c:pt idx="121">
                  <c:v>1</c:v>
                </c:pt>
                <c:pt idx="122">
                  <c:v>2</c:v>
                </c:pt>
                <c:pt idx="123">
                  <c:v>3</c:v>
                </c:pt>
                <c:pt idx="124">
                  <c:v>4</c:v>
                </c:pt>
                <c:pt idx="125">
                  <c:v>5</c:v>
                </c:pt>
                <c:pt idx="126">
                  <c:v>6</c:v>
                </c:pt>
                <c:pt idx="127">
                  <c:v>7</c:v>
                </c:pt>
                <c:pt idx="128">
                  <c:v>8</c:v>
                </c:pt>
                <c:pt idx="129">
                  <c:v>9</c:v>
                </c:pt>
                <c:pt idx="130">
                  <c:v>10</c:v>
                </c:pt>
                <c:pt idx="131">
                  <c:v>11</c:v>
                </c:pt>
                <c:pt idx="132">
                  <c:v>12</c:v>
                </c:pt>
                <c:pt idx="133">
                  <c:v>13</c:v>
                </c:pt>
                <c:pt idx="134">
                  <c:v>14</c:v>
                </c:pt>
                <c:pt idx="135">
                  <c:v>15</c:v>
                </c:pt>
                <c:pt idx="136">
                  <c:v>16</c:v>
                </c:pt>
                <c:pt idx="137">
                  <c:v>17</c:v>
                </c:pt>
                <c:pt idx="138">
                  <c:v>18</c:v>
                </c:pt>
                <c:pt idx="139">
                  <c:v>19</c:v>
                </c:pt>
                <c:pt idx="140">
                  <c:v>20</c:v>
                </c:pt>
                <c:pt idx="141">
                  <c:v>1</c:v>
                </c:pt>
                <c:pt idx="142">
                  <c:v>2</c:v>
                </c:pt>
                <c:pt idx="143">
                  <c:v>3</c:v>
                </c:pt>
                <c:pt idx="144">
                  <c:v>4</c:v>
                </c:pt>
                <c:pt idx="145">
                  <c:v>5</c:v>
                </c:pt>
                <c:pt idx="146">
                  <c:v>6</c:v>
                </c:pt>
                <c:pt idx="147">
                  <c:v>7</c:v>
                </c:pt>
                <c:pt idx="148">
                  <c:v>8</c:v>
                </c:pt>
                <c:pt idx="149">
                  <c:v>9</c:v>
                </c:pt>
                <c:pt idx="150">
                  <c:v>10</c:v>
                </c:pt>
                <c:pt idx="151">
                  <c:v>11</c:v>
                </c:pt>
                <c:pt idx="152">
                  <c:v>12</c:v>
                </c:pt>
                <c:pt idx="153">
                  <c:v>13</c:v>
                </c:pt>
                <c:pt idx="154">
                  <c:v>14</c:v>
                </c:pt>
                <c:pt idx="155">
                  <c:v>15</c:v>
                </c:pt>
                <c:pt idx="156">
                  <c:v>16</c:v>
                </c:pt>
                <c:pt idx="157">
                  <c:v>17</c:v>
                </c:pt>
                <c:pt idx="158">
                  <c:v>18</c:v>
                </c:pt>
                <c:pt idx="159">
                  <c:v>19</c:v>
                </c:pt>
                <c:pt idx="160">
                  <c:v>20</c:v>
                </c:pt>
                <c:pt idx="161">
                  <c:v>1</c:v>
                </c:pt>
                <c:pt idx="162">
                  <c:v>2</c:v>
                </c:pt>
                <c:pt idx="163">
                  <c:v>3</c:v>
                </c:pt>
                <c:pt idx="164">
                  <c:v>4</c:v>
                </c:pt>
                <c:pt idx="165">
                  <c:v>5</c:v>
                </c:pt>
                <c:pt idx="166">
                  <c:v>6</c:v>
                </c:pt>
                <c:pt idx="167">
                  <c:v>7</c:v>
                </c:pt>
                <c:pt idx="168">
                  <c:v>8</c:v>
                </c:pt>
                <c:pt idx="169">
                  <c:v>9</c:v>
                </c:pt>
                <c:pt idx="170">
                  <c:v>10</c:v>
                </c:pt>
                <c:pt idx="171">
                  <c:v>11</c:v>
                </c:pt>
                <c:pt idx="172">
                  <c:v>12</c:v>
                </c:pt>
                <c:pt idx="173">
                  <c:v>13</c:v>
                </c:pt>
                <c:pt idx="174">
                  <c:v>14</c:v>
                </c:pt>
                <c:pt idx="175">
                  <c:v>15</c:v>
                </c:pt>
                <c:pt idx="176">
                  <c:v>16</c:v>
                </c:pt>
                <c:pt idx="177">
                  <c:v>17</c:v>
                </c:pt>
                <c:pt idx="178">
                  <c:v>18</c:v>
                </c:pt>
                <c:pt idx="179">
                  <c:v>19</c:v>
                </c:pt>
                <c:pt idx="180">
                  <c:v>20</c:v>
                </c:pt>
                <c:pt idx="181">
                  <c:v>1</c:v>
                </c:pt>
                <c:pt idx="182">
                  <c:v>2</c:v>
                </c:pt>
                <c:pt idx="183">
                  <c:v>3</c:v>
                </c:pt>
                <c:pt idx="184">
                  <c:v>4</c:v>
                </c:pt>
                <c:pt idx="185">
                  <c:v>5</c:v>
                </c:pt>
                <c:pt idx="186">
                  <c:v>6</c:v>
                </c:pt>
                <c:pt idx="187">
                  <c:v>7</c:v>
                </c:pt>
                <c:pt idx="188">
                  <c:v>8</c:v>
                </c:pt>
                <c:pt idx="189">
                  <c:v>9</c:v>
                </c:pt>
                <c:pt idx="190">
                  <c:v>10</c:v>
                </c:pt>
                <c:pt idx="191">
                  <c:v>11</c:v>
                </c:pt>
                <c:pt idx="192">
                  <c:v>12</c:v>
                </c:pt>
                <c:pt idx="193">
                  <c:v>13</c:v>
                </c:pt>
                <c:pt idx="194">
                  <c:v>14</c:v>
                </c:pt>
                <c:pt idx="195">
                  <c:v>15</c:v>
                </c:pt>
                <c:pt idx="196">
                  <c:v>16</c:v>
                </c:pt>
                <c:pt idx="197">
                  <c:v>17</c:v>
                </c:pt>
                <c:pt idx="198">
                  <c:v>18</c:v>
                </c:pt>
                <c:pt idx="199">
                  <c:v>19</c:v>
                </c:pt>
                <c:pt idx="200">
                  <c:v>20</c:v>
                </c:pt>
                <c:pt idx="201">
                  <c:v>1</c:v>
                </c:pt>
                <c:pt idx="202">
                  <c:v>2</c:v>
                </c:pt>
                <c:pt idx="203">
                  <c:v>3</c:v>
                </c:pt>
                <c:pt idx="204">
                  <c:v>4</c:v>
                </c:pt>
                <c:pt idx="205">
                  <c:v>5</c:v>
                </c:pt>
                <c:pt idx="206">
                  <c:v>6</c:v>
                </c:pt>
                <c:pt idx="207">
                  <c:v>7</c:v>
                </c:pt>
                <c:pt idx="208">
                  <c:v>8</c:v>
                </c:pt>
                <c:pt idx="209">
                  <c:v>9</c:v>
                </c:pt>
                <c:pt idx="210">
                  <c:v>10</c:v>
                </c:pt>
                <c:pt idx="211">
                  <c:v>11</c:v>
                </c:pt>
                <c:pt idx="212">
                  <c:v>12</c:v>
                </c:pt>
                <c:pt idx="213">
                  <c:v>13</c:v>
                </c:pt>
                <c:pt idx="214">
                  <c:v>14</c:v>
                </c:pt>
                <c:pt idx="215">
                  <c:v>15</c:v>
                </c:pt>
                <c:pt idx="216">
                  <c:v>16</c:v>
                </c:pt>
                <c:pt idx="217">
                  <c:v>17</c:v>
                </c:pt>
                <c:pt idx="218">
                  <c:v>18</c:v>
                </c:pt>
                <c:pt idx="219">
                  <c:v>19</c:v>
                </c:pt>
                <c:pt idx="220">
                  <c:v>20</c:v>
                </c:pt>
                <c:pt idx="221">
                  <c:v>1</c:v>
                </c:pt>
                <c:pt idx="222">
                  <c:v>2</c:v>
                </c:pt>
                <c:pt idx="223">
                  <c:v>3</c:v>
                </c:pt>
                <c:pt idx="224">
                  <c:v>4</c:v>
                </c:pt>
                <c:pt idx="225">
                  <c:v>5</c:v>
                </c:pt>
                <c:pt idx="226">
                  <c:v>6</c:v>
                </c:pt>
                <c:pt idx="227">
                  <c:v>7</c:v>
                </c:pt>
                <c:pt idx="228">
                  <c:v>8</c:v>
                </c:pt>
                <c:pt idx="229">
                  <c:v>9</c:v>
                </c:pt>
                <c:pt idx="230">
                  <c:v>10</c:v>
                </c:pt>
                <c:pt idx="231">
                  <c:v>11</c:v>
                </c:pt>
                <c:pt idx="232">
                  <c:v>12</c:v>
                </c:pt>
                <c:pt idx="233">
                  <c:v>13</c:v>
                </c:pt>
                <c:pt idx="234">
                  <c:v>14</c:v>
                </c:pt>
                <c:pt idx="235">
                  <c:v>15</c:v>
                </c:pt>
                <c:pt idx="236">
                  <c:v>16</c:v>
                </c:pt>
                <c:pt idx="237">
                  <c:v>17</c:v>
                </c:pt>
                <c:pt idx="238">
                  <c:v>18</c:v>
                </c:pt>
                <c:pt idx="239">
                  <c:v>19</c:v>
                </c:pt>
                <c:pt idx="240">
                  <c:v>20</c:v>
                </c:pt>
                <c:pt idx="241">
                  <c:v>1</c:v>
                </c:pt>
                <c:pt idx="242">
                  <c:v>2</c:v>
                </c:pt>
                <c:pt idx="243">
                  <c:v>3</c:v>
                </c:pt>
                <c:pt idx="244">
                  <c:v>4</c:v>
                </c:pt>
                <c:pt idx="245">
                  <c:v>5</c:v>
                </c:pt>
                <c:pt idx="246">
                  <c:v>6</c:v>
                </c:pt>
                <c:pt idx="247">
                  <c:v>7</c:v>
                </c:pt>
                <c:pt idx="248">
                  <c:v>8</c:v>
                </c:pt>
                <c:pt idx="249">
                  <c:v>9</c:v>
                </c:pt>
                <c:pt idx="250">
                  <c:v>10</c:v>
                </c:pt>
                <c:pt idx="251">
                  <c:v>11</c:v>
                </c:pt>
                <c:pt idx="252">
                  <c:v>12</c:v>
                </c:pt>
                <c:pt idx="253">
                  <c:v>13</c:v>
                </c:pt>
                <c:pt idx="254">
                  <c:v>14</c:v>
                </c:pt>
                <c:pt idx="255">
                  <c:v>15</c:v>
                </c:pt>
                <c:pt idx="256">
                  <c:v>16</c:v>
                </c:pt>
                <c:pt idx="257">
                  <c:v>17</c:v>
                </c:pt>
                <c:pt idx="258">
                  <c:v>18</c:v>
                </c:pt>
                <c:pt idx="259">
                  <c:v>19</c:v>
                </c:pt>
                <c:pt idx="260">
                  <c:v>20</c:v>
                </c:pt>
                <c:pt idx="261">
                  <c:v>1</c:v>
                </c:pt>
                <c:pt idx="262">
                  <c:v>2</c:v>
                </c:pt>
                <c:pt idx="263">
                  <c:v>3</c:v>
                </c:pt>
                <c:pt idx="264">
                  <c:v>4</c:v>
                </c:pt>
                <c:pt idx="265">
                  <c:v>5</c:v>
                </c:pt>
                <c:pt idx="266">
                  <c:v>6</c:v>
                </c:pt>
                <c:pt idx="267">
                  <c:v>7</c:v>
                </c:pt>
                <c:pt idx="268">
                  <c:v>8</c:v>
                </c:pt>
                <c:pt idx="269">
                  <c:v>9</c:v>
                </c:pt>
                <c:pt idx="270">
                  <c:v>10</c:v>
                </c:pt>
                <c:pt idx="271">
                  <c:v>11</c:v>
                </c:pt>
                <c:pt idx="272">
                  <c:v>12</c:v>
                </c:pt>
                <c:pt idx="273">
                  <c:v>13</c:v>
                </c:pt>
                <c:pt idx="274">
                  <c:v>14</c:v>
                </c:pt>
                <c:pt idx="275">
                  <c:v>15</c:v>
                </c:pt>
                <c:pt idx="276">
                  <c:v>16</c:v>
                </c:pt>
                <c:pt idx="277">
                  <c:v>17</c:v>
                </c:pt>
                <c:pt idx="278">
                  <c:v>18</c:v>
                </c:pt>
                <c:pt idx="279">
                  <c:v>19</c:v>
                </c:pt>
                <c:pt idx="280">
                  <c:v>20</c:v>
                </c:pt>
                <c:pt idx="281">
                  <c:v>1</c:v>
                </c:pt>
                <c:pt idx="282">
                  <c:v>2</c:v>
                </c:pt>
                <c:pt idx="283">
                  <c:v>3</c:v>
                </c:pt>
                <c:pt idx="284">
                  <c:v>4</c:v>
                </c:pt>
                <c:pt idx="285">
                  <c:v>5</c:v>
                </c:pt>
                <c:pt idx="286">
                  <c:v>6</c:v>
                </c:pt>
                <c:pt idx="287">
                  <c:v>7</c:v>
                </c:pt>
                <c:pt idx="288">
                  <c:v>8</c:v>
                </c:pt>
                <c:pt idx="289">
                  <c:v>9</c:v>
                </c:pt>
                <c:pt idx="290">
                  <c:v>10</c:v>
                </c:pt>
                <c:pt idx="291">
                  <c:v>11</c:v>
                </c:pt>
                <c:pt idx="292">
                  <c:v>12</c:v>
                </c:pt>
                <c:pt idx="293">
                  <c:v>13</c:v>
                </c:pt>
                <c:pt idx="294">
                  <c:v>14</c:v>
                </c:pt>
                <c:pt idx="295">
                  <c:v>15</c:v>
                </c:pt>
                <c:pt idx="296">
                  <c:v>16</c:v>
                </c:pt>
                <c:pt idx="297">
                  <c:v>17</c:v>
                </c:pt>
                <c:pt idx="298">
                  <c:v>18</c:v>
                </c:pt>
                <c:pt idx="299">
                  <c:v>19</c:v>
                </c:pt>
                <c:pt idx="300">
                  <c:v>20</c:v>
                </c:pt>
                <c:pt idx="301">
                  <c:v>1</c:v>
                </c:pt>
                <c:pt idx="302">
                  <c:v>2</c:v>
                </c:pt>
                <c:pt idx="303">
                  <c:v>3</c:v>
                </c:pt>
                <c:pt idx="304">
                  <c:v>4</c:v>
                </c:pt>
                <c:pt idx="305">
                  <c:v>5</c:v>
                </c:pt>
                <c:pt idx="306">
                  <c:v>6</c:v>
                </c:pt>
                <c:pt idx="307">
                  <c:v>7</c:v>
                </c:pt>
                <c:pt idx="308">
                  <c:v>8</c:v>
                </c:pt>
                <c:pt idx="309">
                  <c:v>9</c:v>
                </c:pt>
                <c:pt idx="310">
                  <c:v>10</c:v>
                </c:pt>
                <c:pt idx="311">
                  <c:v>11</c:v>
                </c:pt>
                <c:pt idx="312">
                  <c:v>12</c:v>
                </c:pt>
                <c:pt idx="313">
                  <c:v>13</c:v>
                </c:pt>
                <c:pt idx="314">
                  <c:v>14</c:v>
                </c:pt>
                <c:pt idx="315">
                  <c:v>15</c:v>
                </c:pt>
                <c:pt idx="316">
                  <c:v>16</c:v>
                </c:pt>
                <c:pt idx="317">
                  <c:v>17</c:v>
                </c:pt>
                <c:pt idx="318">
                  <c:v>18</c:v>
                </c:pt>
                <c:pt idx="319">
                  <c:v>19</c:v>
                </c:pt>
                <c:pt idx="320">
                  <c:v>20</c:v>
                </c:pt>
                <c:pt idx="321">
                  <c:v>1</c:v>
                </c:pt>
                <c:pt idx="322">
                  <c:v>2</c:v>
                </c:pt>
                <c:pt idx="323">
                  <c:v>3</c:v>
                </c:pt>
                <c:pt idx="324">
                  <c:v>4</c:v>
                </c:pt>
                <c:pt idx="325">
                  <c:v>5</c:v>
                </c:pt>
                <c:pt idx="326">
                  <c:v>6</c:v>
                </c:pt>
                <c:pt idx="327">
                  <c:v>7</c:v>
                </c:pt>
                <c:pt idx="328">
                  <c:v>8</c:v>
                </c:pt>
                <c:pt idx="329">
                  <c:v>9</c:v>
                </c:pt>
                <c:pt idx="330">
                  <c:v>10</c:v>
                </c:pt>
                <c:pt idx="331">
                  <c:v>11</c:v>
                </c:pt>
                <c:pt idx="332">
                  <c:v>12</c:v>
                </c:pt>
                <c:pt idx="333">
                  <c:v>13</c:v>
                </c:pt>
                <c:pt idx="334">
                  <c:v>14</c:v>
                </c:pt>
                <c:pt idx="335">
                  <c:v>15</c:v>
                </c:pt>
                <c:pt idx="336">
                  <c:v>16</c:v>
                </c:pt>
                <c:pt idx="337">
                  <c:v>17</c:v>
                </c:pt>
                <c:pt idx="338">
                  <c:v>18</c:v>
                </c:pt>
                <c:pt idx="339">
                  <c:v>19</c:v>
                </c:pt>
                <c:pt idx="340">
                  <c:v>20</c:v>
                </c:pt>
                <c:pt idx="341">
                  <c:v>1</c:v>
                </c:pt>
                <c:pt idx="342">
                  <c:v>2</c:v>
                </c:pt>
                <c:pt idx="343">
                  <c:v>3</c:v>
                </c:pt>
                <c:pt idx="344">
                  <c:v>4</c:v>
                </c:pt>
                <c:pt idx="345">
                  <c:v>5</c:v>
                </c:pt>
                <c:pt idx="346">
                  <c:v>6</c:v>
                </c:pt>
                <c:pt idx="347">
                  <c:v>7</c:v>
                </c:pt>
                <c:pt idx="348">
                  <c:v>8</c:v>
                </c:pt>
                <c:pt idx="349">
                  <c:v>9</c:v>
                </c:pt>
                <c:pt idx="350">
                  <c:v>10</c:v>
                </c:pt>
                <c:pt idx="351">
                  <c:v>11</c:v>
                </c:pt>
                <c:pt idx="352">
                  <c:v>12</c:v>
                </c:pt>
                <c:pt idx="353">
                  <c:v>13</c:v>
                </c:pt>
                <c:pt idx="354">
                  <c:v>14</c:v>
                </c:pt>
                <c:pt idx="355">
                  <c:v>15</c:v>
                </c:pt>
                <c:pt idx="356">
                  <c:v>16</c:v>
                </c:pt>
                <c:pt idx="357">
                  <c:v>17</c:v>
                </c:pt>
                <c:pt idx="358">
                  <c:v>18</c:v>
                </c:pt>
                <c:pt idx="359">
                  <c:v>19</c:v>
                </c:pt>
                <c:pt idx="360">
                  <c:v>20</c:v>
                </c:pt>
                <c:pt idx="361">
                  <c:v>1</c:v>
                </c:pt>
                <c:pt idx="362">
                  <c:v>2</c:v>
                </c:pt>
                <c:pt idx="363">
                  <c:v>3</c:v>
                </c:pt>
                <c:pt idx="364">
                  <c:v>4</c:v>
                </c:pt>
                <c:pt idx="365">
                  <c:v>5</c:v>
                </c:pt>
                <c:pt idx="366">
                  <c:v>6</c:v>
                </c:pt>
                <c:pt idx="367">
                  <c:v>7</c:v>
                </c:pt>
                <c:pt idx="368">
                  <c:v>8</c:v>
                </c:pt>
                <c:pt idx="369">
                  <c:v>9</c:v>
                </c:pt>
                <c:pt idx="370">
                  <c:v>10</c:v>
                </c:pt>
                <c:pt idx="371">
                  <c:v>11</c:v>
                </c:pt>
                <c:pt idx="372">
                  <c:v>12</c:v>
                </c:pt>
                <c:pt idx="373">
                  <c:v>13</c:v>
                </c:pt>
                <c:pt idx="374">
                  <c:v>14</c:v>
                </c:pt>
                <c:pt idx="375">
                  <c:v>15</c:v>
                </c:pt>
                <c:pt idx="376">
                  <c:v>16</c:v>
                </c:pt>
                <c:pt idx="377">
                  <c:v>17</c:v>
                </c:pt>
                <c:pt idx="378">
                  <c:v>18</c:v>
                </c:pt>
                <c:pt idx="379">
                  <c:v>19</c:v>
                </c:pt>
                <c:pt idx="380">
                  <c:v>20</c:v>
                </c:pt>
                <c:pt idx="381">
                  <c:v>1</c:v>
                </c:pt>
                <c:pt idx="382">
                  <c:v>2</c:v>
                </c:pt>
                <c:pt idx="383">
                  <c:v>3</c:v>
                </c:pt>
                <c:pt idx="384">
                  <c:v>4</c:v>
                </c:pt>
                <c:pt idx="385">
                  <c:v>5</c:v>
                </c:pt>
                <c:pt idx="386">
                  <c:v>6</c:v>
                </c:pt>
                <c:pt idx="387">
                  <c:v>7</c:v>
                </c:pt>
                <c:pt idx="388">
                  <c:v>8</c:v>
                </c:pt>
                <c:pt idx="389">
                  <c:v>9</c:v>
                </c:pt>
                <c:pt idx="390">
                  <c:v>10</c:v>
                </c:pt>
                <c:pt idx="391">
                  <c:v>11</c:v>
                </c:pt>
                <c:pt idx="392">
                  <c:v>12</c:v>
                </c:pt>
                <c:pt idx="393">
                  <c:v>13</c:v>
                </c:pt>
                <c:pt idx="394">
                  <c:v>14</c:v>
                </c:pt>
                <c:pt idx="395">
                  <c:v>15</c:v>
                </c:pt>
                <c:pt idx="396">
                  <c:v>16</c:v>
                </c:pt>
                <c:pt idx="397">
                  <c:v>17</c:v>
                </c:pt>
                <c:pt idx="398">
                  <c:v>18</c:v>
                </c:pt>
                <c:pt idx="399">
                  <c:v>19</c:v>
                </c:pt>
                <c:pt idx="400">
                  <c:v>20</c:v>
                </c:pt>
                <c:pt idx="401">
                  <c:v>1</c:v>
                </c:pt>
                <c:pt idx="402">
                  <c:v>2</c:v>
                </c:pt>
                <c:pt idx="403">
                  <c:v>3</c:v>
                </c:pt>
                <c:pt idx="404">
                  <c:v>4</c:v>
                </c:pt>
                <c:pt idx="405">
                  <c:v>5</c:v>
                </c:pt>
                <c:pt idx="406">
                  <c:v>6</c:v>
                </c:pt>
                <c:pt idx="407">
                  <c:v>7</c:v>
                </c:pt>
                <c:pt idx="408">
                  <c:v>8</c:v>
                </c:pt>
                <c:pt idx="409">
                  <c:v>9</c:v>
                </c:pt>
                <c:pt idx="410">
                  <c:v>10</c:v>
                </c:pt>
                <c:pt idx="411">
                  <c:v>11</c:v>
                </c:pt>
                <c:pt idx="412">
                  <c:v>12</c:v>
                </c:pt>
                <c:pt idx="413">
                  <c:v>13</c:v>
                </c:pt>
                <c:pt idx="414">
                  <c:v>14</c:v>
                </c:pt>
                <c:pt idx="415">
                  <c:v>15</c:v>
                </c:pt>
                <c:pt idx="416">
                  <c:v>16</c:v>
                </c:pt>
                <c:pt idx="417">
                  <c:v>17</c:v>
                </c:pt>
                <c:pt idx="418">
                  <c:v>18</c:v>
                </c:pt>
                <c:pt idx="419">
                  <c:v>19</c:v>
                </c:pt>
                <c:pt idx="420">
                  <c:v>20</c:v>
                </c:pt>
                <c:pt idx="421">
                  <c:v>1</c:v>
                </c:pt>
                <c:pt idx="422">
                  <c:v>2</c:v>
                </c:pt>
                <c:pt idx="423">
                  <c:v>3</c:v>
                </c:pt>
                <c:pt idx="424">
                  <c:v>4</c:v>
                </c:pt>
                <c:pt idx="425">
                  <c:v>5</c:v>
                </c:pt>
                <c:pt idx="426">
                  <c:v>6</c:v>
                </c:pt>
                <c:pt idx="427">
                  <c:v>7</c:v>
                </c:pt>
                <c:pt idx="428">
                  <c:v>8</c:v>
                </c:pt>
                <c:pt idx="429">
                  <c:v>9</c:v>
                </c:pt>
                <c:pt idx="430">
                  <c:v>10</c:v>
                </c:pt>
                <c:pt idx="431">
                  <c:v>11</c:v>
                </c:pt>
                <c:pt idx="432">
                  <c:v>12</c:v>
                </c:pt>
                <c:pt idx="433">
                  <c:v>13</c:v>
                </c:pt>
                <c:pt idx="434">
                  <c:v>14</c:v>
                </c:pt>
                <c:pt idx="435">
                  <c:v>15</c:v>
                </c:pt>
                <c:pt idx="436">
                  <c:v>16</c:v>
                </c:pt>
                <c:pt idx="437">
                  <c:v>17</c:v>
                </c:pt>
                <c:pt idx="438">
                  <c:v>18</c:v>
                </c:pt>
                <c:pt idx="439">
                  <c:v>19</c:v>
                </c:pt>
                <c:pt idx="440">
                  <c:v>20</c:v>
                </c:pt>
                <c:pt idx="441">
                  <c:v>1</c:v>
                </c:pt>
                <c:pt idx="442">
                  <c:v>2</c:v>
                </c:pt>
                <c:pt idx="443">
                  <c:v>3</c:v>
                </c:pt>
                <c:pt idx="444">
                  <c:v>4</c:v>
                </c:pt>
                <c:pt idx="445">
                  <c:v>5</c:v>
                </c:pt>
                <c:pt idx="446">
                  <c:v>6</c:v>
                </c:pt>
                <c:pt idx="447">
                  <c:v>7</c:v>
                </c:pt>
                <c:pt idx="448">
                  <c:v>8</c:v>
                </c:pt>
                <c:pt idx="449">
                  <c:v>9</c:v>
                </c:pt>
                <c:pt idx="450">
                  <c:v>10</c:v>
                </c:pt>
                <c:pt idx="451">
                  <c:v>11</c:v>
                </c:pt>
                <c:pt idx="452">
                  <c:v>12</c:v>
                </c:pt>
                <c:pt idx="453">
                  <c:v>13</c:v>
                </c:pt>
                <c:pt idx="454">
                  <c:v>14</c:v>
                </c:pt>
                <c:pt idx="455">
                  <c:v>15</c:v>
                </c:pt>
                <c:pt idx="456">
                  <c:v>16</c:v>
                </c:pt>
                <c:pt idx="457">
                  <c:v>17</c:v>
                </c:pt>
                <c:pt idx="458">
                  <c:v>18</c:v>
                </c:pt>
                <c:pt idx="459">
                  <c:v>19</c:v>
                </c:pt>
                <c:pt idx="460">
                  <c:v>20</c:v>
                </c:pt>
                <c:pt idx="461">
                  <c:v>1</c:v>
                </c:pt>
                <c:pt idx="462">
                  <c:v>2</c:v>
                </c:pt>
                <c:pt idx="463">
                  <c:v>3</c:v>
                </c:pt>
                <c:pt idx="464">
                  <c:v>4</c:v>
                </c:pt>
                <c:pt idx="465">
                  <c:v>5</c:v>
                </c:pt>
                <c:pt idx="466">
                  <c:v>6</c:v>
                </c:pt>
                <c:pt idx="467">
                  <c:v>7</c:v>
                </c:pt>
                <c:pt idx="468">
                  <c:v>8</c:v>
                </c:pt>
                <c:pt idx="469">
                  <c:v>9</c:v>
                </c:pt>
                <c:pt idx="470">
                  <c:v>10</c:v>
                </c:pt>
                <c:pt idx="471">
                  <c:v>11</c:v>
                </c:pt>
                <c:pt idx="472">
                  <c:v>12</c:v>
                </c:pt>
                <c:pt idx="473">
                  <c:v>13</c:v>
                </c:pt>
                <c:pt idx="474">
                  <c:v>14</c:v>
                </c:pt>
                <c:pt idx="475">
                  <c:v>15</c:v>
                </c:pt>
                <c:pt idx="476">
                  <c:v>16</c:v>
                </c:pt>
                <c:pt idx="477">
                  <c:v>17</c:v>
                </c:pt>
                <c:pt idx="478">
                  <c:v>18</c:v>
                </c:pt>
                <c:pt idx="479">
                  <c:v>19</c:v>
                </c:pt>
                <c:pt idx="480">
                  <c:v>20</c:v>
                </c:pt>
                <c:pt idx="481">
                  <c:v>1</c:v>
                </c:pt>
                <c:pt idx="482">
                  <c:v>2</c:v>
                </c:pt>
                <c:pt idx="483">
                  <c:v>3</c:v>
                </c:pt>
                <c:pt idx="484">
                  <c:v>4</c:v>
                </c:pt>
                <c:pt idx="485">
                  <c:v>5</c:v>
                </c:pt>
                <c:pt idx="486">
                  <c:v>6</c:v>
                </c:pt>
                <c:pt idx="487">
                  <c:v>7</c:v>
                </c:pt>
                <c:pt idx="488">
                  <c:v>8</c:v>
                </c:pt>
                <c:pt idx="489">
                  <c:v>9</c:v>
                </c:pt>
                <c:pt idx="490">
                  <c:v>10</c:v>
                </c:pt>
                <c:pt idx="491">
                  <c:v>11</c:v>
                </c:pt>
                <c:pt idx="492">
                  <c:v>12</c:v>
                </c:pt>
                <c:pt idx="493">
                  <c:v>13</c:v>
                </c:pt>
                <c:pt idx="494">
                  <c:v>14</c:v>
                </c:pt>
                <c:pt idx="495">
                  <c:v>15</c:v>
                </c:pt>
                <c:pt idx="496">
                  <c:v>16</c:v>
                </c:pt>
                <c:pt idx="497">
                  <c:v>17</c:v>
                </c:pt>
                <c:pt idx="498">
                  <c:v>18</c:v>
                </c:pt>
                <c:pt idx="499">
                  <c:v>19</c:v>
                </c:pt>
                <c:pt idx="500">
                  <c:v>20</c:v>
                </c:pt>
                <c:pt idx="501">
                  <c:v>1</c:v>
                </c:pt>
                <c:pt idx="502">
                  <c:v>2</c:v>
                </c:pt>
                <c:pt idx="503">
                  <c:v>3</c:v>
                </c:pt>
                <c:pt idx="504">
                  <c:v>4</c:v>
                </c:pt>
                <c:pt idx="505">
                  <c:v>5</c:v>
                </c:pt>
                <c:pt idx="506">
                  <c:v>6</c:v>
                </c:pt>
                <c:pt idx="507">
                  <c:v>7</c:v>
                </c:pt>
                <c:pt idx="508">
                  <c:v>8</c:v>
                </c:pt>
                <c:pt idx="509">
                  <c:v>9</c:v>
                </c:pt>
                <c:pt idx="510">
                  <c:v>10</c:v>
                </c:pt>
                <c:pt idx="511">
                  <c:v>11</c:v>
                </c:pt>
                <c:pt idx="512">
                  <c:v>12</c:v>
                </c:pt>
                <c:pt idx="513">
                  <c:v>13</c:v>
                </c:pt>
                <c:pt idx="514">
                  <c:v>14</c:v>
                </c:pt>
                <c:pt idx="515">
                  <c:v>15</c:v>
                </c:pt>
                <c:pt idx="516">
                  <c:v>16</c:v>
                </c:pt>
                <c:pt idx="517">
                  <c:v>17</c:v>
                </c:pt>
                <c:pt idx="518">
                  <c:v>18</c:v>
                </c:pt>
                <c:pt idx="519">
                  <c:v>19</c:v>
                </c:pt>
                <c:pt idx="520">
                  <c:v>20</c:v>
                </c:pt>
                <c:pt idx="521">
                  <c:v>1</c:v>
                </c:pt>
                <c:pt idx="522">
                  <c:v>2</c:v>
                </c:pt>
                <c:pt idx="523">
                  <c:v>3</c:v>
                </c:pt>
                <c:pt idx="524">
                  <c:v>4</c:v>
                </c:pt>
                <c:pt idx="525">
                  <c:v>5</c:v>
                </c:pt>
                <c:pt idx="526">
                  <c:v>6</c:v>
                </c:pt>
                <c:pt idx="527">
                  <c:v>7</c:v>
                </c:pt>
                <c:pt idx="528">
                  <c:v>8</c:v>
                </c:pt>
                <c:pt idx="529">
                  <c:v>9</c:v>
                </c:pt>
                <c:pt idx="530">
                  <c:v>10</c:v>
                </c:pt>
                <c:pt idx="531">
                  <c:v>11</c:v>
                </c:pt>
                <c:pt idx="532">
                  <c:v>12</c:v>
                </c:pt>
                <c:pt idx="533">
                  <c:v>13</c:v>
                </c:pt>
                <c:pt idx="534">
                  <c:v>14</c:v>
                </c:pt>
                <c:pt idx="535">
                  <c:v>15</c:v>
                </c:pt>
                <c:pt idx="536">
                  <c:v>16</c:v>
                </c:pt>
                <c:pt idx="537">
                  <c:v>17</c:v>
                </c:pt>
                <c:pt idx="538">
                  <c:v>18</c:v>
                </c:pt>
                <c:pt idx="539">
                  <c:v>19</c:v>
                </c:pt>
                <c:pt idx="540">
                  <c:v>20</c:v>
                </c:pt>
                <c:pt idx="541">
                  <c:v>1</c:v>
                </c:pt>
                <c:pt idx="542">
                  <c:v>2</c:v>
                </c:pt>
                <c:pt idx="543">
                  <c:v>3</c:v>
                </c:pt>
                <c:pt idx="544">
                  <c:v>4</c:v>
                </c:pt>
                <c:pt idx="545">
                  <c:v>5</c:v>
                </c:pt>
                <c:pt idx="546">
                  <c:v>6</c:v>
                </c:pt>
                <c:pt idx="547">
                  <c:v>7</c:v>
                </c:pt>
                <c:pt idx="548">
                  <c:v>8</c:v>
                </c:pt>
                <c:pt idx="549">
                  <c:v>9</c:v>
                </c:pt>
                <c:pt idx="550">
                  <c:v>10</c:v>
                </c:pt>
                <c:pt idx="551">
                  <c:v>11</c:v>
                </c:pt>
                <c:pt idx="552">
                  <c:v>12</c:v>
                </c:pt>
                <c:pt idx="553">
                  <c:v>13</c:v>
                </c:pt>
                <c:pt idx="554">
                  <c:v>14</c:v>
                </c:pt>
                <c:pt idx="555">
                  <c:v>15</c:v>
                </c:pt>
                <c:pt idx="556">
                  <c:v>16</c:v>
                </c:pt>
                <c:pt idx="557">
                  <c:v>17</c:v>
                </c:pt>
                <c:pt idx="558">
                  <c:v>18</c:v>
                </c:pt>
                <c:pt idx="559">
                  <c:v>19</c:v>
                </c:pt>
                <c:pt idx="560">
                  <c:v>20</c:v>
                </c:pt>
                <c:pt idx="561">
                  <c:v>1</c:v>
                </c:pt>
                <c:pt idx="562">
                  <c:v>2</c:v>
                </c:pt>
                <c:pt idx="563">
                  <c:v>3</c:v>
                </c:pt>
                <c:pt idx="564">
                  <c:v>4</c:v>
                </c:pt>
                <c:pt idx="565">
                  <c:v>5</c:v>
                </c:pt>
                <c:pt idx="566">
                  <c:v>6</c:v>
                </c:pt>
                <c:pt idx="567">
                  <c:v>7</c:v>
                </c:pt>
                <c:pt idx="568">
                  <c:v>8</c:v>
                </c:pt>
                <c:pt idx="569">
                  <c:v>9</c:v>
                </c:pt>
                <c:pt idx="570">
                  <c:v>10</c:v>
                </c:pt>
                <c:pt idx="571">
                  <c:v>11</c:v>
                </c:pt>
                <c:pt idx="572">
                  <c:v>12</c:v>
                </c:pt>
                <c:pt idx="573">
                  <c:v>13</c:v>
                </c:pt>
                <c:pt idx="574">
                  <c:v>14</c:v>
                </c:pt>
                <c:pt idx="575">
                  <c:v>15</c:v>
                </c:pt>
                <c:pt idx="576">
                  <c:v>16</c:v>
                </c:pt>
                <c:pt idx="577">
                  <c:v>17</c:v>
                </c:pt>
                <c:pt idx="578">
                  <c:v>18</c:v>
                </c:pt>
                <c:pt idx="579">
                  <c:v>19</c:v>
                </c:pt>
                <c:pt idx="580">
                  <c:v>20</c:v>
                </c:pt>
                <c:pt idx="581">
                  <c:v>1</c:v>
                </c:pt>
                <c:pt idx="582">
                  <c:v>2</c:v>
                </c:pt>
                <c:pt idx="583">
                  <c:v>3</c:v>
                </c:pt>
                <c:pt idx="584">
                  <c:v>4</c:v>
                </c:pt>
                <c:pt idx="585">
                  <c:v>5</c:v>
                </c:pt>
                <c:pt idx="586">
                  <c:v>6</c:v>
                </c:pt>
                <c:pt idx="587">
                  <c:v>7</c:v>
                </c:pt>
                <c:pt idx="588">
                  <c:v>8</c:v>
                </c:pt>
                <c:pt idx="589">
                  <c:v>9</c:v>
                </c:pt>
                <c:pt idx="590">
                  <c:v>10</c:v>
                </c:pt>
                <c:pt idx="591">
                  <c:v>11</c:v>
                </c:pt>
                <c:pt idx="592">
                  <c:v>12</c:v>
                </c:pt>
                <c:pt idx="593">
                  <c:v>13</c:v>
                </c:pt>
                <c:pt idx="594">
                  <c:v>14</c:v>
                </c:pt>
                <c:pt idx="595">
                  <c:v>15</c:v>
                </c:pt>
                <c:pt idx="596">
                  <c:v>16</c:v>
                </c:pt>
                <c:pt idx="597">
                  <c:v>17</c:v>
                </c:pt>
                <c:pt idx="598">
                  <c:v>18</c:v>
                </c:pt>
                <c:pt idx="599">
                  <c:v>19</c:v>
                </c:pt>
                <c:pt idx="600">
                  <c:v>20</c:v>
                </c:pt>
                <c:pt idx="601">
                  <c:v>1</c:v>
                </c:pt>
                <c:pt idx="602">
                  <c:v>2</c:v>
                </c:pt>
                <c:pt idx="603">
                  <c:v>3</c:v>
                </c:pt>
                <c:pt idx="604">
                  <c:v>4</c:v>
                </c:pt>
                <c:pt idx="605">
                  <c:v>5</c:v>
                </c:pt>
                <c:pt idx="606">
                  <c:v>6</c:v>
                </c:pt>
                <c:pt idx="607">
                  <c:v>7</c:v>
                </c:pt>
                <c:pt idx="608">
                  <c:v>8</c:v>
                </c:pt>
                <c:pt idx="609">
                  <c:v>9</c:v>
                </c:pt>
                <c:pt idx="610">
                  <c:v>10</c:v>
                </c:pt>
                <c:pt idx="611">
                  <c:v>11</c:v>
                </c:pt>
                <c:pt idx="612">
                  <c:v>12</c:v>
                </c:pt>
                <c:pt idx="613">
                  <c:v>13</c:v>
                </c:pt>
                <c:pt idx="614">
                  <c:v>14</c:v>
                </c:pt>
                <c:pt idx="615">
                  <c:v>15</c:v>
                </c:pt>
                <c:pt idx="616">
                  <c:v>16</c:v>
                </c:pt>
                <c:pt idx="617">
                  <c:v>17</c:v>
                </c:pt>
                <c:pt idx="618">
                  <c:v>18</c:v>
                </c:pt>
                <c:pt idx="619">
                  <c:v>19</c:v>
                </c:pt>
                <c:pt idx="620">
                  <c:v>20</c:v>
                </c:pt>
                <c:pt idx="621">
                  <c:v>1</c:v>
                </c:pt>
                <c:pt idx="622">
                  <c:v>2</c:v>
                </c:pt>
                <c:pt idx="623">
                  <c:v>3</c:v>
                </c:pt>
                <c:pt idx="624">
                  <c:v>4</c:v>
                </c:pt>
                <c:pt idx="625">
                  <c:v>5</c:v>
                </c:pt>
                <c:pt idx="626">
                  <c:v>6</c:v>
                </c:pt>
                <c:pt idx="627">
                  <c:v>7</c:v>
                </c:pt>
                <c:pt idx="628">
                  <c:v>8</c:v>
                </c:pt>
                <c:pt idx="629">
                  <c:v>9</c:v>
                </c:pt>
                <c:pt idx="630">
                  <c:v>10</c:v>
                </c:pt>
                <c:pt idx="631">
                  <c:v>11</c:v>
                </c:pt>
                <c:pt idx="632">
                  <c:v>12</c:v>
                </c:pt>
                <c:pt idx="633">
                  <c:v>13</c:v>
                </c:pt>
                <c:pt idx="634">
                  <c:v>14</c:v>
                </c:pt>
                <c:pt idx="635">
                  <c:v>15</c:v>
                </c:pt>
                <c:pt idx="636">
                  <c:v>16</c:v>
                </c:pt>
                <c:pt idx="637">
                  <c:v>17</c:v>
                </c:pt>
                <c:pt idx="638">
                  <c:v>18</c:v>
                </c:pt>
                <c:pt idx="639">
                  <c:v>19</c:v>
                </c:pt>
                <c:pt idx="640">
                  <c:v>20</c:v>
                </c:pt>
                <c:pt idx="641">
                  <c:v>1</c:v>
                </c:pt>
                <c:pt idx="642">
                  <c:v>2</c:v>
                </c:pt>
                <c:pt idx="643">
                  <c:v>3</c:v>
                </c:pt>
                <c:pt idx="644">
                  <c:v>4</c:v>
                </c:pt>
                <c:pt idx="645">
                  <c:v>5</c:v>
                </c:pt>
                <c:pt idx="646">
                  <c:v>6</c:v>
                </c:pt>
                <c:pt idx="647">
                  <c:v>7</c:v>
                </c:pt>
                <c:pt idx="648">
                  <c:v>8</c:v>
                </c:pt>
                <c:pt idx="649">
                  <c:v>9</c:v>
                </c:pt>
                <c:pt idx="650">
                  <c:v>10</c:v>
                </c:pt>
                <c:pt idx="651">
                  <c:v>11</c:v>
                </c:pt>
                <c:pt idx="652">
                  <c:v>12</c:v>
                </c:pt>
                <c:pt idx="653">
                  <c:v>13</c:v>
                </c:pt>
                <c:pt idx="654">
                  <c:v>14</c:v>
                </c:pt>
                <c:pt idx="655">
                  <c:v>15</c:v>
                </c:pt>
                <c:pt idx="656">
                  <c:v>16</c:v>
                </c:pt>
                <c:pt idx="657">
                  <c:v>17</c:v>
                </c:pt>
                <c:pt idx="658">
                  <c:v>18</c:v>
                </c:pt>
                <c:pt idx="659">
                  <c:v>19</c:v>
                </c:pt>
                <c:pt idx="660">
                  <c:v>20</c:v>
                </c:pt>
                <c:pt idx="661">
                  <c:v>1</c:v>
                </c:pt>
                <c:pt idx="662">
                  <c:v>2</c:v>
                </c:pt>
                <c:pt idx="663">
                  <c:v>3</c:v>
                </c:pt>
                <c:pt idx="664">
                  <c:v>4</c:v>
                </c:pt>
                <c:pt idx="665">
                  <c:v>5</c:v>
                </c:pt>
                <c:pt idx="666">
                  <c:v>6</c:v>
                </c:pt>
                <c:pt idx="667">
                  <c:v>7</c:v>
                </c:pt>
                <c:pt idx="668">
                  <c:v>8</c:v>
                </c:pt>
                <c:pt idx="669">
                  <c:v>9</c:v>
                </c:pt>
                <c:pt idx="670">
                  <c:v>10</c:v>
                </c:pt>
                <c:pt idx="671">
                  <c:v>11</c:v>
                </c:pt>
                <c:pt idx="672">
                  <c:v>12</c:v>
                </c:pt>
                <c:pt idx="673">
                  <c:v>13</c:v>
                </c:pt>
                <c:pt idx="674">
                  <c:v>14</c:v>
                </c:pt>
                <c:pt idx="675">
                  <c:v>15</c:v>
                </c:pt>
                <c:pt idx="676">
                  <c:v>16</c:v>
                </c:pt>
                <c:pt idx="677">
                  <c:v>17</c:v>
                </c:pt>
                <c:pt idx="678">
                  <c:v>18</c:v>
                </c:pt>
                <c:pt idx="679">
                  <c:v>19</c:v>
                </c:pt>
                <c:pt idx="680">
                  <c:v>20</c:v>
                </c:pt>
                <c:pt idx="681">
                  <c:v>1</c:v>
                </c:pt>
                <c:pt idx="682">
                  <c:v>2</c:v>
                </c:pt>
                <c:pt idx="683">
                  <c:v>3</c:v>
                </c:pt>
                <c:pt idx="684">
                  <c:v>4</c:v>
                </c:pt>
                <c:pt idx="685">
                  <c:v>5</c:v>
                </c:pt>
                <c:pt idx="686">
                  <c:v>6</c:v>
                </c:pt>
                <c:pt idx="687">
                  <c:v>7</c:v>
                </c:pt>
                <c:pt idx="688">
                  <c:v>8</c:v>
                </c:pt>
                <c:pt idx="689">
                  <c:v>9</c:v>
                </c:pt>
                <c:pt idx="690">
                  <c:v>10</c:v>
                </c:pt>
                <c:pt idx="691">
                  <c:v>11</c:v>
                </c:pt>
                <c:pt idx="692">
                  <c:v>12</c:v>
                </c:pt>
                <c:pt idx="693">
                  <c:v>13</c:v>
                </c:pt>
                <c:pt idx="694">
                  <c:v>14</c:v>
                </c:pt>
                <c:pt idx="695">
                  <c:v>15</c:v>
                </c:pt>
                <c:pt idx="696">
                  <c:v>16</c:v>
                </c:pt>
                <c:pt idx="697">
                  <c:v>17</c:v>
                </c:pt>
                <c:pt idx="698">
                  <c:v>18</c:v>
                </c:pt>
                <c:pt idx="699">
                  <c:v>19</c:v>
                </c:pt>
                <c:pt idx="700">
                  <c:v>20</c:v>
                </c:pt>
                <c:pt idx="701">
                  <c:v>1</c:v>
                </c:pt>
                <c:pt idx="702">
                  <c:v>2</c:v>
                </c:pt>
                <c:pt idx="703">
                  <c:v>3</c:v>
                </c:pt>
                <c:pt idx="704">
                  <c:v>4</c:v>
                </c:pt>
                <c:pt idx="705">
                  <c:v>5</c:v>
                </c:pt>
                <c:pt idx="706">
                  <c:v>6</c:v>
                </c:pt>
                <c:pt idx="707">
                  <c:v>7</c:v>
                </c:pt>
                <c:pt idx="708">
                  <c:v>8</c:v>
                </c:pt>
                <c:pt idx="709">
                  <c:v>9</c:v>
                </c:pt>
                <c:pt idx="710">
                  <c:v>10</c:v>
                </c:pt>
                <c:pt idx="711">
                  <c:v>11</c:v>
                </c:pt>
                <c:pt idx="712">
                  <c:v>12</c:v>
                </c:pt>
                <c:pt idx="713">
                  <c:v>13</c:v>
                </c:pt>
                <c:pt idx="714">
                  <c:v>14</c:v>
                </c:pt>
                <c:pt idx="715">
                  <c:v>15</c:v>
                </c:pt>
                <c:pt idx="716">
                  <c:v>16</c:v>
                </c:pt>
                <c:pt idx="717">
                  <c:v>17</c:v>
                </c:pt>
                <c:pt idx="718">
                  <c:v>18</c:v>
                </c:pt>
                <c:pt idx="719">
                  <c:v>19</c:v>
                </c:pt>
                <c:pt idx="720">
                  <c:v>20</c:v>
                </c:pt>
                <c:pt idx="721">
                  <c:v>1</c:v>
                </c:pt>
                <c:pt idx="722">
                  <c:v>2</c:v>
                </c:pt>
                <c:pt idx="723">
                  <c:v>3</c:v>
                </c:pt>
                <c:pt idx="724">
                  <c:v>4</c:v>
                </c:pt>
                <c:pt idx="725">
                  <c:v>5</c:v>
                </c:pt>
                <c:pt idx="726">
                  <c:v>6</c:v>
                </c:pt>
                <c:pt idx="727">
                  <c:v>7</c:v>
                </c:pt>
                <c:pt idx="728">
                  <c:v>8</c:v>
                </c:pt>
                <c:pt idx="729">
                  <c:v>9</c:v>
                </c:pt>
                <c:pt idx="730">
                  <c:v>10</c:v>
                </c:pt>
                <c:pt idx="731">
                  <c:v>11</c:v>
                </c:pt>
                <c:pt idx="732">
                  <c:v>12</c:v>
                </c:pt>
                <c:pt idx="733">
                  <c:v>13</c:v>
                </c:pt>
                <c:pt idx="734">
                  <c:v>14</c:v>
                </c:pt>
                <c:pt idx="735">
                  <c:v>15</c:v>
                </c:pt>
                <c:pt idx="736">
                  <c:v>16</c:v>
                </c:pt>
                <c:pt idx="737">
                  <c:v>17</c:v>
                </c:pt>
                <c:pt idx="738">
                  <c:v>18</c:v>
                </c:pt>
                <c:pt idx="739">
                  <c:v>19</c:v>
                </c:pt>
                <c:pt idx="740">
                  <c:v>20</c:v>
                </c:pt>
                <c:pt idx="741">
                  <c:v>1</c:v>
                </c:pt>
                <c:pt idx="742">
                  <c:v>2</c:v>
                </c:pt>
                <c:pt idx="743">
                  <c:v>3</c:v>
                </c:pt>
                <c:pt idx="744">
                  <c:v>4</c:v>
                </c:pt>
                <c:pt idx="745">
                  <c:v>5</c:v>
                </c:pt>
                <c:pt idx="746">
                  <c:v>6</c:v>
                </c:pt>
                <c:pt idx="747">
                  <c:v>7</c:v>
                </c:pt>
                <c:pt idx="748">
                  <c:v>8</c:v>
                </c:pt>
                <c:pt idx="749">
                  <c:v>9</c:v>
                </c:pt>
                <c:pt idx="750">
                  <c:v>10</c:v>
                </c:pt>
                <c:pt idx="751">
                  <c:v>11</c:v>
                </c:pt>
                <c:pt idx="752">
                  <c:v>12</c:v>
                </c:pt>
                <c:pt idx="753">
                  <c:v>13</c:v>
                </c:pt>
                <c:pt idx="754">
                  <c:v>14</c:v>
                </c:pt>
                <c:pt idx="755">
                  <c:v>15</c:v>
                </c:pt>
                <c:pt idx="756">
                  <c:v>16</c:v>
                </c:pt>
                <c:pt idx="757">
                  <c:v>17</c:v>
                </c:pt>
                <c:pt idx="758">
                  <c:v>18</c:v>
                </c:pt>
                <c:pt idx="759">
                  <c:v>19</c:v>
                </c:pt>
                <c:pt idx="760">
                  <c:v>20</c:v>
                </c:pt>
                <c:pt idx="761">
                  <c:v>1</c:v>
                </c:pt>
                <c:pt idx="762">
                  <c:v>2</c:v>
                </c:pt>
                <c:pt idx="763">
                  <c:v>3</c:v>
                </c:pt>
                <c:pt idx="764">
                  <c:v>4</c:v>
                </c:pt>
                <c:pt idx="765">
                  <c:v>5</c:v>
                </c:pt>
                <c:pt idx="766">
                  <c:v>6</c:v>
                </c:pt>
                <c:pt idx="767">
                  <c:v>7</c:v>
                </c:pt>
                <c:pt idx="768">
                  <c:v>8</c:v>
                </c:pt>
                <c:pt idx="769">
                  <c:v>9</c:v>
                </c:pt>
                <c:pt idx="770">
                  <c:v>10</c:v>
                </c:pt>
                <c:pt idx="771">
                  <c:v>11</c:v>
                </c:pt>
                <c:pt idx="772">
                  <c:v>12</c:v>
                </c:pt>
                <c:pt idx="773">
                  <c:v>13</c:v>
                </c:pt>
                <c:pt idx="774">
                  <c:v>14</c:v>
                </c:pt>
                <c:pt idx="775">
                  <c:v>15</c:v>
                </c:pt>
                <c:pt idx="776">
                  <c:v>16</c:v>
                </c:pt>
                <c:pt idx="777">
                  <c:v>17</c:v>
                </c:pt>
                <c:pt idx="778">
                  <c:v>18</c:v>
                </c:pt>
                <c:pt idx="779">
                  <c:v>19</c:v>
                </c:pt>
                <c:pt idx="780">
                  <c:v>20</c:v>
                </c:pt>
                <c:pt idx="781">
                  <c:v>1</c:v>
                </c:pt>
                <c:pt idx="782">
                  <c:v>2</c:v>
                </c:pt>
                <c:pt idx="783">
                  <c:v>3</c:v>
                </c:pt>
                <c:pt idx="784">
                  <c:v>4</c:v>
                </c:pt>
                <c:pt idx="785">
                  <c:v>5</c:v>
                </c:pt>
                <c:pt idx="786">
                  <c:v>6</c:v>
                </c:pt>
                <c:pt idx="787">
                  <c:v>7</c:v>
                </c:pt>
                <c:pt idx="788">
                  <c:v>8</c:v>
                </c:pt>
                <c:pt idx="789">
                  <c:v>9</c:v>
                </c:pt>
                <c:pt idx="790">
                  <c:v>10</c:v>
                </c:pt>
                <c:pt idx="791">
                  <c:v>11</c:v>
                </c:pt>
                <c:pt idx="792">
                  <c:v>12</c:v>
                </c:pt>
                <c:pt idx="793">
                  <c:v>13</c:v>
                </c:pt>
                <c:pt idx="794">
                  <c:v>14</c:v>
                </c:pt>
                <c:pt idx="795">
                  <c:v>15</c:v>
                </c:pt>
                <c:pt idx="796">
                  <c:v>16</c:v>
                </c:pt>
                <c:pt idx="797">
                  <c:v>17</c:v>
                </c:pt>
                <c:pt idx="798">
                  <c:v>18</c:v>
                </c:pt>
                <c:pt idx="799">
                  <c:v>19</c:v>
                </c:pt>
                <c:pt idx="800">
                  <c:v>20</c:v>
                </c:pt>
                <c:pt idx="801">
                  <c:v>1</c:v>
                </c:pt>
                <c:pt idx="802">
                  <c:v>2</c:v>
                </c:pt>
                <c:pt idx="803">
                  <c:v>3</c:v>
                </c:pt>
                <c:pt idx="804">
                  <c:v>4</c:v>
                </c:pt>
                <c:pt idx="805">
                  <c:v>5</c:v>
                </c:pt>
                <c:pt idx="806">
                  <c:v>6</c:v>
                </c:pt>
                <c:pt idx="807">
                  <c:v>7</c:v>
                </c:pt>
                <c:pt idx="808">
                  <c:v>8</c:v>
                </c:pt>
                <c:pt idx="809">
                  <c:v>9</c:v>
                </c:pt>
                <c:pt idx="810">
                  <c:v>10</c:v>
                </c:pt>
                <c:pt idx="811">
                  <c:v>11</c:v>
                </c:pt>
                <c:pt idx="812">
                  <c:v>12</c:v>
                </c:pt>
                <c:pt idx="813">
                  <c:v>13</c:v>
                </c:pt>
                <c:pt idx="814">
                  <c:v>14</c:v>
                </c:pt>
                <c:pt idx="815">
                  <c:v>15</c:v>
                </c:pt>
                <c:pt idx="816">
                  <c:v>16</c:v>
                </c:pt>
                <c:pt idx="817">
                  <c:v>17</c:v>
                </c:pt>
                <c:pt idx="818">
                  <c:v>18</c:v>
                </c:pt>
                <c:pt idx="819">
                  <c:v>19</c:v>
                </c:pt>
                <c:pt idx="820">
                  <c:v>20</c:v>
                </c:pt>
                <c:pt idx="821">
                  <c:v>1</c:v>
                </c:pt>
                <c:pt idx="822">
                  <c:v>2</c:v>
                </c:pt>
                <c:pt idx="823">
                  <c:v>3</c:v>
                </c:pt>
                <c:pt idx="824">
                  <c:v>4</c:v>
                </c:pt>
                <c:pt idx="825">
                  <c:v>5</c:v>
                </c:pt>
                <c:pt idx="826">
                  <c:v>6</c:v>
                </c:pt>
                <c:pt idx="827">
                  <c:v>7</c:v>
                </c:pt>
                <c:pt idx="828">
                  <c:v>8</c:v>
                </c:pt>
                <c:pt idx="829">
                  <c:v>9</c:v>
                </c:pt>
                <c:pt idx="830">
                  <c:v>10</c:v>
                </c:pt>
                <c:pt idx="831">
                  <c:v>11</c:v>
                </c:pt>
                <c:pt idx="832">
                  <c:v>12</c:v>
                </c:pt>
                <c:pt idx="833">
                  <c:v>13</c:v>
                </c:pt>
                <c:pt idx="834">
                  <c:v>14</c:v>
                </c:pt>
                <c:pt idx="835">
                  <c:v>15</c:v>
                </c:pt>
                <c:pt idx="836">
                  <c:v>16</c:v>
                </c:pt>
                <c:pt idx="837">
                  <c:v>17</c:v>
                </c:pt>
                <c:pt idx="838">
                  <c:v>18</c:v>
                </c:pt>
                <c:pt idx="839">
                  <c:v>19</c:v>
                </c:pt>
                <c:pt idx="840">
                  <c:v>20</c:v>
                </c:pt>
                <c:pt idx="841">
                  <c:v>1</c:v>
                </c:pt>
                <c:pt idx="842">
                  <c:v>2</c:v>
                </c:pt>
                <c:pt idx="843">
                  <c:v>3</c:v>
                </c:pt>
                <c:pt idx="844">
                  <c:v>4</c:v>
                </c:pt>
                <c:pt idx="845">
                  <c:v>5</c:v>
                </c:pt>
                <c:pt idx="846">
                  <c:v>6</c:v>
                </c:pt>
                <c:pt idx="847">
                  <c:v>7</c:v>
                </c:pt>
                <c:pt idx="848">
                  <c:v>8</c:v>
                </c:pt>
                <c:pt idx="849">
                  <c:v>9</c:v>
                </c:pt>
                <c:pt idx="850">
                  <c:v>10</c:v>
                </c:pt>
                <c:pt idx="851">
                  <c:v>11</c:v>
                </c:pt>
                <c:pt idx="852">
                  <c:v>12</c:v>
                </c:pt>
                <c:pt idx="853">
                  <c:v>13</c:v>
                </c:pt>
                <c:pt idx="854">
                  <c:v>14</c:v>
                </c:pt>
                <c:pt idx="855">
                  <c:v>15</c:v>
                </c:pt>
                <c:pt idx="856">
                  <c:v>16</c:v>
                </c:pt>
                <c:pt idx="857">
                  <c:v>17</c:v>
                </c:pt>
                <c:pt idx="858">
                  <c:v>18</c:v>
                </c:pt>
                <c:pt idx="859">
                  <c:v>19</c:v>
                </c:pt>
                <c:pt idx="860">
                  <c:v>20</c:v>
                </c:pt>
                <c:pt idx="861">
                  <c:v>1</c:v>
                </c:pt>
                <c:pt idx="862">
                  <c:v>2</c:v>
                </c:pt>
                <c:pt idx="863">
                  <c:v>3</c:v>
                </c:pt>
                <c:pt idx="864">
                  <c:v>4</c:v>
                </c:pt>
                <c:pt idx="865">
                  <c:v>5</c:v>
                </c:pt>
                <c:pt idx="866">
                  <c:v>6</c:v>
                </c:pt>
                <c:pt idx="867">
                  <c:v>7</c:v>
                </c:pt>
                <c:pt idx="868">
                  <c:v>8</c:v>
                </c:pt>
                <c:pt idx="869">
                  <c:v>9</c:v>
                </c:pt>
                <c:pt idx="870">
                  <c:v>10</c:v>
                </c:pt>
                <c:pt idx="871">
                  <c:v>11</c:v>
                </c:pt>
                <c:pt idx="872">
                  <c:v>12</c:v>
                </c:pt>
                <c:pt idx="873">
                  <c:v>13</c:v>
                </c:pt>
                <c:pt idx="874">
                  <c:v>14</c:v>
                </c:pt>
                <c:pt idx="875">
                  <c:v>15</c:v>
                </c:pt>
                <c:pt idx="876">
                  <c:v>16</c:v>
                </c:pt>
                <c:pt idx="877">
                  <c:v>17</c:v>
                </c:pt>
                <c:pt idx="878">
                  <c:v>18</c:v>
                </c:pt>
                <c:pt idx="879">
                  <c:v>19</c:v>
                </c:pt>
                <c:pt idx="880">
                  <c:v>20</c:v>
                </c:pt>
                <c:pt idx="881">
                  <c:v>1</c:v>
                </c:pt>
                <c:pt idx="882">
                  <c:v>2</c:v>
                </c:pt>
                <c:pt idx="883">
                  <c:v>3</c:v>
                </c:pt>
                <c:pt idx="884">
                  <c:v>4</c:v>
                </c:pt>
                <c:pt idx="885">
                  <c:v>5</c:v>
                </c:pt>
                <c:pt idx="886">
                  <c:v>6</c:v>
                </c:pt>
                <c:pt idx="887">
                  <c:v>7</c:v>
                </c:pt>
                <c:pt idx="888">
                  <c:v>8</c:v>
                </c:pt>
                <c:pt idx="889">
                  <c:v>9</c:v>
                </c:pt>
                <c:pt idx="890">
                  <c:v>10</c:v>
                </c:pt>
                <c:pt idx="891">
                  <c:v>11</c:v>
                </c:pt>
                <c:pt idx="892">
                  <c:v>12</c:v>
                </c:pt>
                <c:pt idx="893">
                  <c:v>13</c:v>
                </c:pt>
                <c:pt idx="894">
                  <c:v>14</c:v>
                </c:pt>
                <c:pt idx="895">
                  <c:v>15</c:v>
                </c:pt>
                <c:pt idx="896">
                  <c:v>16</c:v>
                </c:pt>
                <c:pt idx="897">
                  <c:v>17</c:v>
                </c:pt>
                <c:pt idx="898">
                  <c:v>18</c:v>
                </c:pt>
                <c:pt idx="899">
                  <c:v>19</c:v>
                </c:pt>
                <c:pt idx="900">
                  <c:v>20</c:v>
                </c:pt>
                <c:pt idx="901">
                  <c:v>1</c:v>
                </c:pt>
                <c:pt idx="902">
                  <c:v>2</c:v>
                </c:pt>
                <c:pt idx="903">
                  <c:v>3</c:v>
                </c:pt>
                <c:pt idx="904">
                  <c:v>4</c:v>
                </c:pt>
                <c:pt idx="905">
                  <c:v>5</c:v>
                </c:pt>
                <c:pt idx="906">
                  <c:v>6</c:v>
                </c:pt>
                <c:pt idx="907">
                  <c:v>7</c:v>
                </c:pt>
                <c:pt idx="908">
                  <c:v>8</c:v>
                </c:pt>
                <c:pt idx="909">
                  <c:v>9</c:v>
                </c:pt>
                <c:pt idx="910">
                  <c:v>10</c:v>
                </c:pt>
                <c:pt idx="911">
                  <c:v>11</c:v>
                </c:pt>
                <c:pt idx="912">
                  <c:v>12</c:v>
                </c:pt>
                <c:pt idx="913">
                  <c:v>13</c:v>
                </c:pt>
                <c:pt idx="914">
                  <c:v>14</c:v>
                </c:pt>
                <c:pt idx="915">
                  <c:v>15</c:v>
                </c:pt>
                <c:pt idx="916">
                  <c:v>16</c:v>
                </c:pt>
                <c:pt idx="917">
                  <c:v>17</c:v>
                </c:pt>
                <c:pt idx="918">
                  <c:v>18</c:v>
                </c:pt>
                <c:pt idx="919">
                  <c:v>19</c:v>
                </c:pt>
                <c:pt idx="920">
                  <c:v>20</c:v>
                </c:pt>
                <c:pt idx="921">
                  <c:v>1</c:v>
                </c:pt>
                <c:pt idx="922">
                  <c:v>2</c:v>
                </c:pt>
                <c:pt idx="923">
                  <c:v>3</c:v>
                </c:pt>
                <c:pt idx="924">
                  <c:v>4</c:v>
                </c:pt>
                <c:pt idx="925">
                  <c:v>5</c:v>
                </c:pt>
                <c:pt idx="926">
                  <c:v>6</c:v>
                </c:pt>
                <c:pt idx="927">
                  <c:v>7</c:v>
                </c:pt>
                <c:pt idx="928">
                  <c:v>8</c:v>
                </c:pt>
                <c:pt idx="929">
                  <c:v>9</c:v>
                </c:pt>
                <c:pt idx="930">
                  <c:v>10</c:v>
                </c:pt>
                <c:pt idx="931">
                  <c:v>11</c:v>
                </c:pt>
                <c:pt idx="932">
                  <c:v>12</c:v>
                </c:pt>
                <c:pt idx="933">
                  <c:v>13</c:v>
                </c:pt>
                <c:pt idx="934">
                  <c:v>14</c:v>
                </c:pt>
                <c:pt idx="935">
                  <c:v>15</c:v>
                </c:pt>
                <c:pt idx="936">
                  <c:v>16</c:v>
                </c:pt>
                <c:pt idx="937">
                  <c:v>17</c:v>
                </c:pt>
                <c:pt idx="938">
                  <c:v>18</c:v>
                </c:pt>
                <c:pt idx="939">
                  <c:v>19</c:v>
                </c:pt>
                <c:pt idx="940">
                  <c:v>20</c:v>
                </c:pt>
                <c:pt idx="941">
                  <c:v>1</c:v>
                </c:pt>
                <c:pt idx="942">
                  <c:v>2</c:v>
                </c:pt>
                <c:pt idx="943">
                  <c:v>3</c:v>
                </c:pt>
                <c:pt idx="944">
                  <c:v>4</c:v>
                </c:pt>
                <c:pt idx="945">
                  <c:v>5</c:v>
                </c:pt>
                <c:pt idx="946">
                  <c:v>6</c:v>
                </c:pt>
                <c:pt idx="947">
                  <c:v>7</c:v>
                </c:pt>
                <c:pt idx="948">
                  <c:v>8</c:v>
                </c:pt>
                <c:pt idx="949">
                  <c:v>9</c:v>
                </c:pt>
                <c:pt idx="950">
                  <c:v>10</c:v>
                </c:pt>
                <c:pt idx="951">
                  <c:v>11</c:v>
                </c:pt>
                <c:pt idx="952">
                  <c:v>12</c:v>
                </c:pt>
                <c:pt idx="953">
                  <c:v>13</c:v>
                </c:pt>
                <c:pt idx="954">
                  <c:v>14</c:v>
                </c:pt>
                <c:pt idx="955">
                  <c:v>15</c:v>
                </c:pt>
                <c:pt idx="956">
                  <c:v>16</c:v>
                </c:pt>
                <c:pt idx="957">
                  <c:v>17</c:v>
                </c:pt>
                <c:pt idx="958">
                  <c:v>18</c:v>
                </c:pt>
                <c:pt idx="959">
                  <c:v>19</c:v>
                </c:pt>
                <c:pt idx="960">
                  <c:v>20</c:v>
                </c:pt>
                <c:pt idx="961">
                  <c:v>1</c:v>
                </c:pt>
                <c:pt idx="962">
                  <c:v>2</c:v>
                </c:pt>
                <c:pt idx="963">
                  <c:v>3</c:v>
                </c:pt>
                <c:pt idx="964">
                  <c:v>4</c:v>
                </c:pt>
                <c:pt idx="965">
                  <c:v>5</c:v>
                </c:pt>
                <c:pt idx="966">
                  <c:v>6</c:v>
                </c:pt>
                <c:pt idx="967">
                  <c:v>7</c:v>
                </c:pt>
                <c:pt idx="968">
                  <c:v>8</c:v>
                </c:pt>
                <c:pt idx="969">
                  <c:v>9</c:v>
                </c:pt>
                <c:pt idx="970">
                  <c:v>10</c:v>
                </c:pt>
                <c:pt idx="971">
                  <c:v>11</c:v>
                </c:pt>
                <c:pt idx="972">
                  <c:v>12</c:v>
                </c:pt>
                <c:pt idx="973">
                  <c:v>13</c:v>
                </c:pt>
                <c:pt idx="974">
                  <c:v>14</c:v>
                </c:pt>
                <c:pt idx="975">
                  <c:v>15</c:v>
                </c:pt>
                <c:pt idx="976">
                  <c:v>16</c:v>
                </c:pt>
                <c:pt idx="977">
                  <c:v>17</c:v>
                </c:pt>
                <c:pt idx="978">
                  <c:v>18</c:v>
                </c:pt>
                <c:pt idx="979">
                  <c:v>19</c:v>
                </c:pt>
                <c:pt idx="980">
                  <c:v>20</c:v>
                </c:pt>
                <c:pt idx="981">
                  <c:v>1</c:v>
                </c:pt>
                <c:pt idx="982">
                  <c:v>2</c:v>
                </c:pt>
                <c:pt idx="983">
                  <c:v>3</c:v>
                </c:pt>
                <c:pt idx="984">
                  <c:v>4</c:v>
                </c:pt>
                <c:pt idx="985">
                  <c:v>5</c:v>
                </c:pt>
                <c:pt idx="986">
                  <c:v>6</c:v>
                </c:pt>
                <c:pt idx="987">
                  <c:v>7</c:v>
                </c:pt>
                <c:pt idx="988">
                  <c:v>8</c:v>
                </c:pt>
                <c:pt idx="989">
                  <c:v>9</c:v>
                </c:pt>
                <c:pt idx="990">
                  <c:v>10</c:v>
                </c:pt>
                <c:pt idx="991">
                  <c:v>11</c:v>
                </c:pt>
                <c:pt idx="992">
                  <c:v>12</c:v>
                </c:pt>
                <c:pt idx="993">
                  <c:v>13</c:v>
                </c:pt>
                <c:pt idx="994">
                  <c:v>14</c:v>
                </c:pt>
                <c:pt idx="995">
                  <c:v>15</c:v>
                </c:pt>
                <c:pt idx="996">
                  <c:v>16</c:v>
                </c:pt>
                <c:pt idx="997">
                  <c:v>17</c:v>
                </c:pt>
                <c:pt idx="998">
                  <c:v>18</c:v>
                </c:pt>
                <c:pt idx="999">
                  <c:v>19</c:v>
                </c:pt>
                <c:pt idx="1000">
                  <c:v>20</c:v>
                </c:pt>
                <c:pt idx="1001">
                  <c:v>1</c:v>
                </c:pt>
                <c:pt idx="1002">
                  <c:v>2</c:v>
                </c:pt>
                <c:pt idx="1003">
                  <c:v>3</c:v>
                </c:pt>
                <c:pt idx="1004">
                  <c:v>4</c:v>
                </c:pt>
                <c:pt idx="1005">
                  <c:v>5</c:v>
                </c:pt>
                <c:pt idx="1006">
                  <c:v>6</c:v>
                </c:pt>
                <c:pt idx="1007">
                  <c:v>7</c:v>
                </c:pt>
                <c:pt idx="1008">
                  <c:v>8</c:v>
                </c:pt>
                <c:pt idx="1009">
                  <c:v>9</c:v>
                </c:pt>
                <c:pt idx="1010">
                  <c:v>10</c:v>
                </c:pt>
                <c:pt idx="1011">
                  <c:v>11</c:v>
                </c:pt>
                <c:pt idx="1012">
                  <c:v>12</c:v>
                </c:pt>
                <c:pt idx="1013">
                  <c:v>13</c:v>
                </c:pt>
                <c:pt idx="1014">
                  <c:v>14</c:v>
                </c:pt>
                <c:pt idx="1015">
                  <c:v>15</c:v>
                </c:pt>
                <c:pt idx="1016">
                  <c:v>16</c:v>
                </c:pt>
                <c:pt idx="1017">
                  <c:v>17</c:v>
                </c:pt>
                <c:pt idx="1018">
                  <c:v>18</c:v>
                </c:pt>
                <c:pt idx="1019">
                  <c:v>19</c:v>
                </c:pt>
                <c:pt idx="1020">
                  <c:v>20</c:v>
                </c:pt>
                <c:pt idx="1021">
                  <c:v>1</c:v>
                </c:pt>
                <c:pt idx="1022">
                  <c:v>2</c:v>
                </c:pt>
                <c:pt idx="1023">
                  <c:v>3</c:v>
                </c:pt>
                <c:pt idx="1024">
                  <c:v>4</c:v>
                </c:pt>
                <c:pt idx="1025">
                  <c:v>5</c:v>
                </c:pt>
                <c:pt idx="1026">
                  <c:v>6</c:v>
                </c:pt>
                <c:pt idx="1027">
                  <c:v>7</c:v>
                </c:pt>
                <c:pt idx="1028">
                  <c:v>8</c:v>
                </c:pt>
                <c:pt idx="1029">
                  <c:v>9</c:v>
                </c:pt>
                <c:pt idx="1030">
                  <c:v>10</c:v>
                </c:pt>
                <c:pt idx="1031">
                  <c:v>11</c:v>
                </c:pt>
                <c:pt idx="1032">
                  <c:v>12</c:v>
                </c:pt>
                <c:pt idx="1033">
                  <c:v>13</c:v>
                </c:pt>
                <c:pt idx="1034">
                  <c:v>14</c:v>
                </c:pt>
                <c:pt idx="1035">
                  <c:v>15</c:v>
                </c:pt>
                <c:pt idx="1036">
                  <c:v>16</c:v>
                </c:pt>
                <c:pt idx="1037">
                  <c:v>17</c:v>
                </c:pt>
                <c:pt idx="1038">
                  <c:v>18</c:v>
                </c:pt>
                <c:pt idx="1039">
                  <c:v>19</c:v>
                </c:pt>
                <c:pt idx="1040">
                  <c:v>20</c:v>
                </c:pt>
                <c:pt idx="1041">
                  <c:v>1</c:v>
                </c:pt>
                <c:pt idx="1042">
                  <c:v>2</c:v>
                </c:pt>
                <c:pt idx="1043">
                  <c:v>3</c:v>
                </c:pt>
                <c:pt idx="1044">
                  <c:v>4</c:v>
                </c:pt>
                <c:pt idx="1045">
                  <c:v>5</c:v>
                </c:pt>
                <c:pt idx="1046">
                  <c:v>6</c:v>
                </c:pt>
                <c:pt idx="1047">
                  <c:v>7</c:v>
                </c:pt>
                <c:pt idx="1048">
                  <c:v>8</c:v>
                </c:pt>
                <c:pt idx="1049">
                  <c:v>9</c:v>
                </c:pt>
                <c:pt idx="1050">
                  <c:v>10</c:v>
                </c:pt>
                <c:pt idx="1051">
                  <c:v>11</c:v>
                </c:pt>
                <c:pt idx="1052">
                  <c:v>12</c:v>
                </c:pt>
                <c:pt idx="1053">
                  <c:v>13</c:v>
                </c:pt>
                <c:pt idx="1054">
                  <c:v>14</c:v>
                </c:pt>
                <c:pt idx="1055">
                  <c:v>15</c:v>
                </c:pt>
                <c:pt idx="1056">
                  <c:v>16</c:v>
                </c:pt>
                <c:pt idx="1057">
                  <c:v>17</c:v>
                </c:pt>
                <c:pt idx="1058">
                  <c:v>18</c:v>
                </c:pt>
                <c:pt idx="1059">
                  <c:v>19</c:v>
                </c:pt>
                <c:pt idx="1060">
                  <c:v>20</c:v>
                </c:pt>
                <c:pt idx="1061">
                  <c:v>1</c:v>
                </c:pt>
                <c:pt idx="1062">
                  <c:v>2</c:v>
                </c:pt>
                <c:pt idx="1063">
                  <c:v>3</c:v>
                </c:pt>
                <c:pt idx="1064">
                  <c:v>4</c:v>
                </c:pt>
                <c:pt idx="1065">
                  <c:v>5</c:v>
                </c:pt>
                <c:pt idx="1066">
                  <c:v>6</c:v>
                </c:pt>
                <c:pt idx="1067">
                  <c:v>7</c:v>
                </c:pt>
                <c:pt idx="1068">
                  <c:v>8</c:v>
                </c:pt>
                <c:pt idx="1069">
                  <c:v>9</c:v>
                </c:pt>
                <c:pt idx="1070">
                  <c:v>10</c:v>
                </c:pt>
                <c:pt idx="1071">
                  <c:v>11</c:v>
                </c:pt>
                <c:pt idx="1072">
                  <c:v>12</c:v>
                </c:pt>
                <c:pt idx="1073">
                  <c:v>13</c:v>
                </c:pt>
                <c:pt idx="1074">
                  <c:v>14</c:v>
                </c:pt>
                <c:pt idx="1075">
                  <c:v>15</c:v>
                </c:pt>
                <c:pt idx="1076">
                  <c:v>16</c:v>
                </c:pt>
                <c:pt idx="1077">
                  <c:v>17</c:v>
                </c:pt>
                <c:pt idx="1078">
                  <c:v>18</c:v>
                </c:pt>
                <c:pt idx="1079">
                  <c:v>19</c:v>
                </c:pt>
                <c:pt idx="1080">
                  <c:v>20</c:v>
                </c:pt>
                <c:pt idx="1081">
                  <c:v>1</c:v>
                </c:pt>
                <c:pt idx="1082">
                  <c:v>2</c:v>
                </c:pt>
                <c:pt idx="1083">
                  <c:v>3</c:v>
                </c:pt>
                <c:pt idx="1084">
                  <c:v>4</c:v>
                </c:pt>
                <c:pt idx="1085">
                  <c:v>5</c:v>
                </c:pt>
                <c:pt idx="1086">
                  <c:v>6</c:v>
                </c:pt>
                <c:pt idx="1087">
                  <c:v>7</c:v>
                </c:pt>
                <c:pt idx="1088">
                  <c:v>8</c:v>
                </c:pt>
                <c:pt idx="1089">
                  <c:v>9</c:v>
                </c:pt>
                <c:pt idx="1090">
                  <c:v>10</c:v>
                </c:pt>
                <c:pt idx="1091">
                  <c:v>11</c:v>
                </c:pt>
                <c:pt idx="1092">
                  <c:v>12</c:v>
                </c:pt>
                <c:pt idx="1093">
                  <c:v>13</c:v>
                </c:pt>
                <c:pt idx="1094">
                  <c:v>14</c:v>
                </c:pt>
                <c:pt idx="1095">
                  <c:v>15</c:v>
                </c:pt>
                <c:pt idx="1096">
                  <c:v>16</c:v>
                </c:pt>
                <c:pt idx="1097">
                  <c:v>17</c:v>
                </c:pt>
                <c:pt idx="1098">
                  <c:v>18</c:v>
                </c:pt>
                <c:pt idx="1099">
                  <c:v>19</c:v>
                </c:pt>
                <c:pt idx="1100">
                  <c:v>20</c:v>
                </c:pt>
                <c:pt idx="1101">
                  <c:v>1</c:v>
                </c:pt>
                <c:pt idx="1102">
                  <c:v>2</c:v>
                </c:pt>
                <c:pt idx="1103">
                  <c:v>3</c:v>
                </c:pt>
                <c:pt idx="1104">
                  <c:v>4</c:v>
                </c:pt>
                <c:pt idx="1105">
                  <c:v>5</c:v>
                </c:pt>
                <c:pt idx="1106">
                  <c:v>6</c:v>
                </c:pt>
                <c:pt idx="1107">
                  <c:v>7</c:v>
                </c:pt>
                <c:pt idx="1108">
                  <c:v>8</c:v>
                </c:pt>
                <c:pt idx="1109">
                  <c:v>9</c:v>
                </c:pt>
                <c:pt idx="1110">
                  <c:v>10</c:v>
                </c:pt>
                <c:pt idx="1111">
                  <c:v>11</c:v>
                </c:pt>
                <c:pt idx="1112">
                  <c:v>12</c:v>
                </c:pt>
                <c:pt idx="1113">
                  <c:v>13</c:v>
                </c:pt>
                <c:pt idx="1114">
                  <c:v>14</c:v>
                </c:pt>
                <c:pt idx="1115">
                  <c:v>15</c:v>
                </c:pt>
                <c:pt idx="1116">
                  <c:v>16</c:v>
                </c:pt>
                <c:pt idx="1117">
                  <c:v>17</c:v>
                </c:pt>
                <c:pt idx="1118">
                  <c:v>18</c:v>
                </c:pt>
                <c:pt idx="1119">
                  <c:v>19</c:v>
                </c:pt>
                <c:pt idx="1120">
                  <c:v>20</c:v>
                </c:pt>
                <c:pt idx="1121">
                  <c:v>1</c:v>
                </c:pt>
                <c:pt idx="1122">
                  <c:v>2</c:v>
                </c:pt>
                <c:pt idx="1123">
                  <c:v>3</c:v>
                </c:pt>
                <c:pt idx="1124">
                  <c:v>4</c:v>
                </c:pt>
                <c:pt idx="1125">
                  <c:v>5</c:v>
                </c:pt>
                <c:pt idx="1126">
                  <c:v>6</c:v>
                </c:pt>
                <c:pt idx="1127">
                  <c:v>7</c:v>
                </c:pt>
                <c:pt idx="1128">
                  <c:v>8</c:v>
                </c:pt>
                <c:pt idx="1129">
                  <c:v>9</c:v>
                </c:pt>
                <c:pt idx="1130">
                  <c:v>10</c:v>
                </c:pt>
                <c:pt idx="1131">
                  <c:v>11</c:v>
                </c:pt>
                <c:pt idx="1132">
                  <c:v>12</c:v>
                </c:pt>
                <c:pt idx="1133">
                  <c:v>13</c:v>
                </c:pt>
                <c:pt idx="1134">
                  <c:v>14</c:v>
                </c:pt>
                <c:pt idx="1135">
                  <c:v>15</c:v>
                </c:pt>
                <c:pt idx="1136">
                  <c:v>16</c:v>
                </c:pt>
                <c:pt idx="1137">
                  <c:v>17</c:v>
                </c:pt>
                <c:pt idx="1138">
                  <c:v>18</c:v>
                </c:pt>
                <c:pt idx="1139">
                  <c:v>19</c:v>
                </c:pt>
                <c:pt idx="1140">
                  <c:v>20</c:v>
                </c:pt>
                <c:pt idx="1141">
                  <c:v>1</c:v>
                </c:pt>
                <c:pt idx="1142">
                  <c:v>2</c:v>
                </c:pt>
                <c:pt idx="1143">
                  <c:v>3</c:v>
                </c:pt>
                <c:pt idx="1144">
                  <c:v>4</c:v>
                </c:pt>
                <c:pt idx="1145">
                  <c:v>5</c:v>
                </c:pt>
                <c:pt idx="1146">
                  <c:v>6</c:v>
                </c:pt>
                <c:pt idx="1147">
                  <c:v>7</c:v>
                </c:pt>
                <c:pt idx="1148">
                  <c:v>8</c:v>
                </c:pt>
                <c:pt idx="1149">
                  <c:v>9</c:v>
                </c:pt>
                <c:pt idx="1150">
                  <c:v>10</c:v>
                </c:pt>
                <c:pt idx="1151">
                  <c:v>11</c:v>
                </c:pt>
                <c:pt idx="1152">
                  <c:v>12</c:v>
                </c:pt>
                <c:pt idx="1153">
                  <c:v>13</c:v>
                </c:pt>
                <c:pt idx="1154">
                  <c:v>14</c:v>
                </c:pt>
                <c:pt idx="1155">
                  <c:v>15</c:v>
                </c:pt>
                <c:pt idx="1156">
                  <c:v>16</c:v>
                </c:pt>
                <c:pt idx="1157">
                  <c:v>17</c:v>
                </c:pt>
                <c:pt idx="1158">
                  <c:v>18</c:v>
                </c:pt>
                <c:pt idx="1159">
                  <c:v>19</c:v>
                </c:pt>
                <c:pt idx="1160">
                  <c:v>20</c:v>
                </c:pt>
                <c:pt idx="1161">
                  <c:v>1</c:v>
                </c:pt>
                <c:pt idx="1162">
                  <c:v>2</c:v>
                </c:pt>
                <c:pt idx="1163">
                  <c:v>3</c:v>
                </c:pt>
                <c:pt idx="1164">
                  <c:v>4</c:v>
                </c:pt>
                <c:pt idx="1165">
                  <c:v>5</c:v>
                </c:pt>
                <c:pt idx="1166">
                  <c:v>6</c:v>
                </c:pt>
                <c:pt idx="1167">
                  <c:v>7</c:v>
                </c:pt>
                <c:pt idx="1168">
                  <c:v>8</c:v>
                </c:pt>
                <c:pt idx="1169">
                  <c:v>9</c:v>
                </c:pt>
                <c:pt idx="1170">
                  <c:v>10</c:v>
                </c:pt>
                <c:pt idx="1171">
                  <c:v>11</c:v>
                </c:pt>
                <c:pt idx="1172">
                  <c:v>12</c:v>
                </c:pt>
                <c:pt idx="1173">
                  <c:v>13</c:v>
                </c:pt>
                <c:pt idx="1174">
                  <c:v>14</c:v>
                </c:pt>
                <c:pt idx="1175">
                  <c:v>15</c:v>
                </c:pt>
                <c:pt idx="1176">
                  <c:v>16</c:v>
                </c:pt>
                <c:pt idx="1177">
                  <c:v>17</c:v>
                </c:pt>
                <c:pt idx="1178">
                  <c:v>18</c:v>
                </c:pt>
                <c:pt idx="1179">
                  <c:v>19</c:v>
                </c:pt>
                <c:pt idx="1180">
                  <c:v>20</c:v>
                </c:pt>
                <c:pt idx="1181">
                  <c:v>1</c:v>
                </c:pt>
                <c:pt idx="1182">
                  <c:v>2</c:v>
                </c:pt>
                <c:pt idx="1183">
                  <c:v>3</c:v>
                </c:pt>
                <c:pt idx="1184">
                  <c:v>4</c:v>
                </c:pt>
                <c:pt idx="1185">
                  <c:v>5</c:v>
                </c:pt>
                <c:pt idx="1186">
                  <c:v>6</c:v>
                </c:pt>
                <c:pt idx="1187">
                  <c:v>7</c:v>
                </c:pt>
                <c:pt idx="1188">
                  <c:v>8</c:v>
                </c:pt>
                <c:pt idx="1189">
                  <c:v>9</c:v>
                </c:pt>
                <c:pt idx="1190">
                  <c:v>10</c:v>
                </c:pt>
                <c:pt idx="1191">
                  <c:v>11</c:v>
                </c:pt>
                <c:pt idx="1192">
                  <c:v>12</c:v>
                </c:pt>
                <c:pt idx="1193">
                  <c:v>13</c:v>
                </c:pt>
                <c:pt idx="1194">
                  <c:v>14</c:v>
                </c:pt>
                <c:pt idx="1195">
                  <c:v>15</c:v>
                </c:pt>
                <c:pt idx="1196">
                  <c:v>16</c:v>
                </c:pt>
                <c:pt idx="1197">
                  <c:v>17</c:v>
                </c:pt>
                <c:pt idx="1198">
                  <c:v>18</c:v>
                </c:pt>
                <c:pt idx="1199">
                  <c:v>19</c:v>
                </c:pt>
                <c:pt idx="1200">
                  <c:v>20</c:v>
                </c:pt>
                <c:pt idx="1201">
                  <c:v>1</c:v>
                </c:pt>
                <c:pt idx="1202">
                  <c:v>2</c:v>
                </c:pt>
                <c:pt idx="1203">
                  <c:v>3</c:v>
                </c:pt>
                <c:pt idx="1204">
                  <c:v>4</c:v>
                </c:pt>
                <c:pt idx="1205">
                  <c:v>5</c:v>
                </c:pt>
                <c:pt idx="1206">
                  <c:v>6</c:v>
                </c:pt>
                <c:pt idx="1207">
                  <c:v>7</c:v>
                </c:pt>
                <c:pt idx="1208">
                  <c:v>8</c:v>
                </c:pt>
                <c:pt idx="1209">
                  <c:v>9</c:v>
                </c:pt>
                <c:pt idx="1210">
                  <c:v>10</c:v>
                </c:pt>
                <c:pt idx="1211">
                  <c:v>11</c:v>
                </c:pt>
                <c:pt idx="1212">
                  <c:v>12</c:v>
                </c:pt>
                <c:pt idx="1213">
                  <c:v>13</c:v>
                </c:pt>
                <c:pt idx="1214">
                  <c:v>14</c:v>
                </c:pt>
                <c:pt idx="1215">
                  <c:v>15</c:v>
                </c:pt>
                <c:pt idx="1216">
                  <c:v>16</c:v>
                </c:pt>
                <c:pt idx="1217">
                  <c:v>17</c:v>
                </c:pt>
                <c:pt idx="1218">
                  <c:v>18</c:v>
                </c:pt>
                <c:pt idx="1219">
                  <c:v>19</c:v>
                </c:pt>
                <c:pt idx="1220">
                  <c:v>20</c:v>
                </c:pt>
                <c:pt idx="1221">
                  <c:v>1</c:v>
                </c:pt>
                <c:pt idx="1222">
                  <c:v>2</c:v>
                </c:pt>
                <c:pt idx="1223">
                  <c:v>3</c:v>
                </c:pt>
                <c:pt idx="1224">
                  <c:v>4</c:v>
                </c:pt>
                <c:pt idx="1225">
                  <c:v>5</c:v>
                </c:pt>
                <c:pt idx="1226">
                  <c:v>6</c:v>
                </c:pt>
                <c:pt idx="1227">
                  <c:v>7</c:v>
                </c:pt>
                <c:pt idx="1228">
                  <c:v>8</c:v>
                </c:pt>
                <c:pt idx="1229">
                  <c:v>9</c:v>
                </c:pt>
                <c:pt idx="1230">
                  <c:v>10</c:v>
                </c:pt>
                <c:pt idx="1231">
                  <c:v>11</c:v>
                </c:pt>
                <c:pt idx="1232">
                  <c:v>12</c:v>
                </c:pt>
                <c:pt idx="1233">
                  <c:v>13</c:v>
                </c:pt>
                <c:pt idx="1234">
                  <c:v>14</c:v>
                </c:pt>
                <c:pt idx="1235">
                  <c:v>15</c:v>
                </c:pt>
                <c:pt idx="1236">
                  <c:v>16</c:v>
                </c:pt>
                <c:pt idx="1237">
                  <c:v>17</c:v>
                </c:pt>
                <c:pt idx="1238">
                  <c:v>18</c:v>
                </c:pt>
                <c:pt idx="1239">
                  <c:v>19</c:v>
                </c:pt>
                <c:pt idx="1240">
                  <c:v>20</c:v>
                </c:pt>
                <c:pt idx="1241">
                  <c:v>1</c:v>
                </c:pt>
                <c:pt idx="1242">
                  <c:v>2</c:v>
                </c:pt>
                <c:pt idx="1243">
                  <c:v>3</c:v>
                </c:pt>
                <c:pt idx="1244">
                  <c:v>4</c:v>
                </c:pt>
                <c:pt idx="1245">
                  <c:v>5</c:v>
                </c:pt>
                <c:pt idx="1246">
                  <c:v>6</c:v>
                </c:pt>
                <c:pt idx="1247">
                  <c:v>7</c:v>
                </c:pt>
                <c:pt idx="1248">
                  <c:v>8</c:v>
                </c:pt>
                <c:pt idx="1249">
                  <c:v>9</c:v>
                </c:pt>
                <c:pt idx="1250">
                  <c:v>10</c:v>
                </c:pt>
                <c:pt idx="1251">
                  <c:v>11</c:v>
                </c:pt>
                <c:pt idx="1252">
                  <c:v>12</c:v>
                </c:pt>
                <c:pt idx="1253">
                  <c:v>13</c:v>
                </c:pt>
                <c:pt idx="1254">
                  <c:v>14</c:v>
                </c:pt>
                <c:pt idx="1255">
                  <c:v>15</c:v>
                </c:pt>
                <c:pt idx="1256">
                  <c:v>16</c:v>
                </c:pt>
                <c:pt idx="1257">
                  <c:v>17</c:v>
                </c:pt>
                <c:pt idx="1258">
                  <c:v>18</c:v>
                </c:pt>
                <c:pt idx="1259">
                  <c:v>19</c:v>
                </c:pt>
                <c:pt idx="1260">
                  <c:v>20</c:v>
                </c:pt>
                <c:pt idx="1261">
                  <c:v>1</c:v>
                </c:pt>
                <c:pt idx="1262">
                  <c:v>2</c:v>
                </c:pt>
                <c:pt idx="1263">
                  <c:v>3</c:v>
                </c:pt>
                <c:pt idx="1264">
                  <c:v>4</c:v>
                </c:pt>
                <c:pt idx="1265">
                  <c:v>5</c:v>
                </c:pt>
                <c:pt idx="1266">
                  <c:v>6</c:v>
                </c:pt>
                <c:pt idx="1267">
                  <c:v>7</c:v>
                </c:pt>
                <c:pt idx="1268">
                  <c:v>8</c:v>
                </c:pt>
                <c:pt idx="1269">
                  <c:v>9</c:v>
                </c:pt>
                <c:pt idx="1270">
                  <c:v>10</c:v>
                </c:pt>
                <c:pt idx="1271">
                  <c:v>11</c:v>
                </c:pt>
                <c:pt idx="1272">
                  <c:v>12</c:v>
                </c:pt>
                <c:pt idx="1273">
                  <c:v>13</c:v>
                </c:pt>
                <c:pt idx="1274">
                  <c:v>14</c:v>
                </c:pt>
                <c:pt idx="1275">
                  <c:v>15</c:v>
                </c:pt>
                <c:pt idx="1276">
                  <c:v>16</c:v>
                </c:pt>
                <c:pt idx="1277">
                  <c:v>17</c:v>
                </c:pt>
                <c:pt idx="1278">
                  <c:v>18</c:v>
                </c:pt>
                <c:pt idx="1279">
                  <c:v>19</c:v>
                </c:pt>
                <c:pt idx="1280">
                  <c:v>20</c:v>
                </c:pt>
                <c:pt idx="1281">
                  <c:v>1</c:v>
                </c:pt>
                <c:pt idx="1282">
                  <c:v>2</c:v>
                </c:pt>
                <c:pt idx="1283">
                  <c:v>3</c:v>
                </c:pt>
                <c:pt idx="1284">
                  <c:v>4</c:v>
                </c:pt>
                <c:pt idx="1285">
                  <c:v>5</c:v>
                </c:pt>
                <c:pt idx="1286">
                  <c:v>6</c:v>
                </c:pt>
                <c:pt idx="1287">
                  <c:v>7</c:v>
                </c:pt>
                <c:pt idx="1288">
                  <c:v>8</c:v>
                </c:pt>
                <c:pt idx="1289">
                  <c:v>9</c:v>
                </c:pt>
                <c:pt idx="1290">
                  <c:v>10</c:v>
                </c:pt>
                <c:pt idx="1291">
                  <c:v>11</c:v>
                </c:pt>
                <c:pt idx="1292">
                  <c:v>12</c:v>
                </c:pt>
                <c:pt idx="1293">
                  <c:v>13</c:v>
                </c:pt>
                <c:pt idx="1294">
                  <c:v>14</c:v>
                </c:pt>
                <c:pt idx="1295">
                  <c:v>15</c:v>
                </c:pt>
                <c:pt idx="1296">
                  <c:v>16</c:v>
                </c:pt>
                <c:pt idx="1297">
                  <c:v>17</c:v>
                </c:pt>
                <c:pt idx="1298">
                  <c:v>18</c:v>
                </c:pt>
                <c:pt idx="1299">
                  <c:v>19</c:v>
                </c:pt>
                <c:pt idx="1300">
                  <c:v>20</c:v>
                </c:pt>
                <c:pt idx="1301">
                  <c:v>1</c:v>
                </c:pt>
                <c:pt idx="1302">
                  <c:v>2</c:v>
                </c:pt>
                <c:pt idx="1303">
                  <c:v>3</c:v>
                </c:pt>
                <c:pt idx="1304">
                  <c:v>4</c:v>
                </c:pt>
                <c:pt idx="1305">
                  <c:v>5</c:v>
                </c:pt>
                <c:pt idx="1306">
                  <c:v>6</c:v>
                </c:pt>
                <c:pt idx="1307">
                  <c:v>7</c:v>
                </c:pt>
                <c:pt idx="1308">
                  <c:v>8</c:v>
                </c:pt>
                <c:pt idx="1309">
                  <c:v>9</c:v>
                </c:pt>
                <c:pt idx="1310">
                  <c:v>10</c:v>
                </c:pt>
                <c:pt idx="1311">
                  <c:v>11</c:v>
                </c:pt>
                <c:pt idx="1312">
                  <c:v>12</c:v>
                </c:pt>
                <c:pt idx="1313">
                  <c:v>13</c:v>
                </c:pt>
                <c:pt idx="1314">
                  <c:v>14</c:v>
                </c:pt>
                <c:pt idx="1315">
                  <c:v>15</c:v>
                </c:pt>
                <c:pt idx="1316">
                  <c:v>16</c:v>
                </c:pt>
                <c:pt idx="1317">
                  <c:v>17</c:v>
                </c:pt>
                <c:pt idx="1318">
                  <c:v>18</c:v>
                </c:pt>
                <c:pt idx="1319">
                  <c:v>19</c:v>
                </c:pt>
                <c:pt idx="1320">
                  <c:v>20</c:v>
                </c:pt>
                <c:pt idx="1321">
                  <c:v>1</c:v>
                </c:pt>
                <c:pt idx="1322">
                  <c:v>2</c:v>
                </c:pt>
                <c:pt idx="1323">
                  <c:v>3</c:v>
                </c:pt>
                <c:pt idx="1324">
                  <c:v>4</c:v>
                </c:pt>
                <c:pt idx="1325">
                  <c:v>5</c:v>
                </c:pt>
                <c:pt idx="1326">
                  <c:v>6</c:v>
                </c:pt>
                <c:pt idx="1327">
                  <c:v>7</c:v>
                </c:pt>
                <c:pt idx="1328">
                  <c:v>8</c:v>
                </c:pt>
                <c:pt idx="1329">
                  <c:v>9</c:v>
                </c:pt>
                <c:pt idx="1330">
                  <c:v>10</c:v>
                </c:pt>
                <c:pt idx="1331">
                  <c:v>11</c:v>
                </c:pt>
                <c:pt idx="1332">
                  <c:v>12</c:v>
                </c:pt>
                <c:pt idx="1333">
                  <c:v>13</c:v>
                </c:pt>
                <c:pt idx="1334">
                  <c:v>14</c:v>
                </c:pt>
                <c:pt idx="1335">
                  <c:v>15</c:v>
                </c:pt>
                <c:pt idx="1336">
                  <c:v>16</c:v>
                </c:pt>
                <c:pt idx="1337">
                  <c:v>17</c:v>
                </c:pt>
                <c:pt idx="1338">
                  <c:v>18</c:v>
                </c:pt>
                <c:pt idx="1339">
                  <c:v>19</c:v>
                </c:pt>
                <c:pt idx="1340">
                  <c:v>20</c:v>
                </c:pt>
                <c:pt idx="1341">
                  <c:v>1</c:v>
                </c:pt>
                <c:pt idx="1342">
                  <c:v>2</c:v>
                </c:pt>
                <c:pt idx="1343">
                  <c:v>3</c:v>
                </c:pt>
                <c:pt idx="1344">
                  <c:v>4</c:v>
                </c:pt>
                <c:pt idx="1345">
                  <c:v>5</c:v>
                </c:pt>
                <c:pt idx="1346">
                  <c:v>6</c:v>
                </c:pt>
                <c:pt idx="1347">
                  <c:v>7</c:v>
                </c:pt>
                <c:pt idx="1348">
                  <c:v>8</c:v>
                </c:pt>
                <c:pt idx="1349">
                  <c:v>9</c:v>
                </c:pt>
                <c:pt idx="1350">
                  <c:v>10</c:v>
                </c:pt>
                <c:pt idx="1351">
                  <c:v>11</c:v>
                </c:pt>
                <c:pt idx="1352">
                  <c:v>12</c:v>
                </c:pt>
                <c:pt idx="1353">
                  <c:v>13</c:v>
                </c:pt>
                <c:pt idx="1354">
                  <c:v>14</c:v>
                </c:pt>
                <c:pt idx="1355">
                  <c:v>15</c:v>
                </c:pt>
                <c:pt idx="1356">
                  <c:v>16</c:v>
                </c:pt>
                <c:pt idx="1357">
                  <c:v>17</c:v>
                </c:pt>
                <c:pt idx="1358">
                  <c:v>18</c:v>
                </c:pt>
                <c:pt idx="1359">
                  <c:v>19</c:v>
                </c:pt>
                <c:pt idx="1360">
                  <c:v>20</c:v>
                </c:pt>
                <c:pt idx="1361">
                  <c:v>1</c:v>
                </c:pt>
                <c:pt idx="1362">
                  <c:v>2</c:v>
                </c:pt>
                <c:pt idx="1363">
                  <c:v>3</c:v>
                </c:pt>
                <c:pt idx="1364">
                  <c:v>4</c:v>
                </c:pt>
                <c:pt idx="1365">
                  <c:v>5</c:v>
                </c:pt>
                <c:pt idx="1366">
                  <c:v>6</c:v>
                </c:pt>
                <c:pt idx="1367">
                  <c:v>7</c:v>
                </c:pt>
                <c:pt idx="1368">
                  <c:v>8</c:v>
                </c:pt>
                <c:pt idx="1369">
                  <c:v>9</c:v>
                </c:pt>
                <c:pt idx="1370">
                  <c:v>10</c:v>
                </c:pt>
                <c:pt idx="1371">
                  <c:v>11</c:v>
                </c:pt>
                <c:pt idx="1372">
                  <c:v>12</c:v>
                </c:pt>
                <c:pt idx="1373">
                  <c:v>13</c:v>
                </c:pt>
                <c:pt idx="1374">
                  <c:v>14</c:v>
                </c:pt>
                <c:pt idx="1375">
                  <c:v>15</c:v>
                </c:pt>
                <c:pt idx="1376">
                  <c:v>16</c:v>
                </c:pt>
                <c:pt idx="1377">
                  <c:v>17</c:v>
                </c:pt>
                <c:pt idx="1378">
                  <c:v>18</c:v>
                </c:pt>
                <c:pt idx="1379">
                  <c:v>19</c:v>
                </c:pt>
                <c:pt idx="1380">
                  <c:v>20</c:v>
                </c:pt>
                <c:pt idx="1381">
                  <c:v>1</c:v>
                </c:pt>
                <c:pt idx="1382">
                  <c:v>2</c:v>
                </c:pt>
                <c:pt idx="1383">
                  <c:v>3</c:v>
                </c:pt>
                <c:pt idx="1384">
                  <c:v>4</c:v>
                </c:pt>
                <c:pt idx="1385">
                  <c:v>5</c:v>
                </c:pt>
                <c:pt idx="1386">
                  <c:v>6</c:v>
                </c:pt>
                <c:pt idx="1387">
                  <c:v>7</c:v>
                </c:pt>
                <c:pt idx="1388">
                  <c:v>8</c:v>
                </c:pt>
                <c:pt idx="1389">
                  <c:v>9</c:v>
                </c:pt>
                <c:pt idx="1390">
                  <c:v>10</c:v>
                </c:pt>
                <c:pt idx="1391">
                  <c:v>11</c:v>
                </c:pt>
                <c:pt idx="1392">
                  <c:v>12</c:v>
                </c:pt>
                <c:pt idx="1393">
                  <c:v>13</c:v>
                </c:pt>
                <c:pt idx="1394">
                  <c:v>14</c:v>
                </c:pt>
                <c:pt idx="1395">
                  <c:v>15</c:v>
                </c:pt>
                <c:pt idx="1396">
                  <c:v>16</c:v>
                </c:pt>
                <c:pt idx="1397">
                  <c:v>17</c:v>
                </c:pt>
                <c:pt idx="1398">
                  <c:v>18</c:v>
                </c:pt>
                <c:pt idx="1399">
                  <c:v>19</c:v>
                </c:pt>
                <c:pt idx="1400">
                  <c:v>20</c:v>
                </c:pt>
                <c:pt idx="1401">
                  <c:v>1</c:v>
                </c:pt>
                <c:pt idx="1402">
                  <c:v>2</c:v>
                </c:pt>
                <c:pt idx="1403">
                  <c:v>3</c:v>
                </c:pt>
                <c:pt idx="1404">
                  <c:v>4</c:v>
                </c:pt>
                <c:pt idx="1405">
                  <c:v>5</c:v>
                </c:pt>
                <c:pt idx="1406">
                  <c:v>6</c:v>
                </c:pt>
                <c:pt idx="1407">
                  <c:v>7</c:v>
                </c:pt>
                <c:pt idx="1408">
                  <c:v>8</c:v>
                </c:pt>
                <c:pt idx="1409">
                  <c:v>9</c:v>
                </c:pt>
                <c:pt idx="1410">
                  <c:v>10</c:v>
                </c:pt>
                <c:pt idx="1411">
                  <c:v>11</c:v>
                </c:pt>
                <c:pt idx="1412">
                  <c:v>12</c:v>
                </c:pt>
                <c:pt idx="1413">
                  <c:v>13</c:v>
                </c:pt>
                <c:pt idx="1414">
                  <c:v>14</c:v>
                </c:pt>
                <c:pt idx="1415">
                  <c:v>15</c:v>
                </c:pt>
                <c:pt idx="1416">
                  <c:v>16</c:v>
                </c:pt>
                <c:pt idx="1417">
                  <c:v>17</c:v>
                </c:pt>
                <c:pt idx="1418">
                  <c:v>18</c:v>
                </c:pt>
                <c:pt idx="1419">
                  <c:v>19</c:v>
                </c:pt>
                <c:pt idx="1420">
                  <c:v>20</c:v>
                </c:pt>
                <c:pt idx="1421">
                  <c:v>1</c:v>
                </c:pt>
                <c:pt idx="1422">
                  <c:v>2</c:v>
                </c:pt>
                <c:pt idx="1423">
                  <c:v>3</c:v>
                </c:pt>
                <c:pt idx="1424">
                  <c:v>4</c:v>
                </c:pt>
                <c:pt idx="1425">
                  <c:v>5</c:v>
                </c:pt>
                <c:pt idx="1426">
                  <c:v>6</c:v>
                </c:pt>
                <c:pt idx="1427">
                  <c:v>7</c:v>
                </c:pt>
                <c:pt idx="1428">
                  <c:v>8</c:v>
                </c:pt>
                <c:pt idx="1429">
                  <c:v>9</c:v>
                </c:pt>
                <c:pt idx="1430">
                  <c:v>10</c:v>
                </c:pt>
                <c:pt idx="1431">
                  <c:v>11</c:v>
                </c:pt>
                <c:pt idx="1432">
                  <c:v>12</c:v>
                </c:pt>
                <c:pt idx="1433">
                  <c:v>13</c:v>
                </c:pt>
                <c:pt idx="1434">
                  <c:v>14</c:v>
                </c:pt>
                <c:pt idx="1435">
                  <c:v>15</c:v>
                </c:pt>
                <c:pt idx="1436">
                  <c:v>16</c:v>
                </c:pt>
                <c:pt idx="1437">
                  <c:v>17</c:v>
                </c:pt>
                <c:pt idx="1438">
                  <c:v>18</c:v>
                </c:pt>
                <c:pt idx="1439">
                  <c:v>19</c:v>
                </c:pt>
                <c:pt idx="1440">
                  <c:v>20</c:v>
                </c:pt>
                <c:pt idx="1441">
                  <c:v>1</c:v>
                </c:pt>
                <c:pt idx="1442">
                  <c:v>2</c:v>
                </c:pt>
                <c:pt idx="1443">
                  <c:v>3</c:v>
                </c:pt>
                <c:pt idx="1444">
                  <c:v>4</c:v>
                </c:pt>
                <c:pt idx="1445">
                  <c:v>5</c:v>
                </c:pt>
                <c:pt idx="1446">
                  <c:v>6</c:v>
                </c:pt>
                <c:pt idx="1447">
                  <c:v>7</c:v>
                </c:pt>
                <c:pt idx="1448">
                  <c:v>8</c:v>
                </c:pt>
                <c:pt idx="1449">
                  <c:v>9</c:v>
                </c:pt>
                <c:pt idx="1450">
                  <c:v>10</c:v>
                </c:pt>
                <c:pt idx="1451">
                  <c:v>11</c:v>
                </c:pt>
                <c:pt idx="1452">
                  <c:v>12</c:v>
                </c:pt>
                <c:pt idx="1453">
                  <c:v>13</c:v>
                </c:pt>
                <c:pt idx="1454">
                  <c:v>14</c:v>
                </c:pt>
                <c:pt idx="1455">
                  <c:v>15</c:v>
                </c:pt>
                <c:pt idx="1456">
                  <c:v>16</c:v>
                </c:pt>
                <c:pt idx="1457">
                  <c:v>17</c:v>
                </c:pt>
                <c:pt idx="1458">
                  <c:v>18</c:v>
                </c:pt>
                <c:pt idx="1459">
                  <c:v>19</c:v>
                </c:pt>
                <c:pt idx="1460">
                  <c:v>20</c:v>
                </c:pt>
                <c:pt idx="1461">
                  <c:v>1</c:v>
                </c:pt>
                <c:pt idx="1462">
                  <c:v>2</c:v>
                </c:pt>
                <c:pt idx="1463">
                  <c:v>3</c:v>
                </c:pt>
                <c:pt idx="1464">
                  <c:v>4</c:v>
                </c:pt>
                <c:pt idx="1465">
                  <c:v>5</c:v>
                </c:pt>
                <c:pt idx="1466">
                  <c:v>6</c:v>
                </c:pt>
                <c:pt idx="1467">
                  <c:v>7</c:v>
                </c:pt>
                <c:pt idx="1468">
                  <c:v>8</c:v>
                </c:pt>
                <c:pt idx="1469">
                  <c:v>9</c:v>
                </c:pt>
                <c:pt idx="1470">
                  <c:v>10</c:v>
                </c:pt>
                <c:pt idx="1471">
                  <c:v>11</c:v>
                </c:pt>
                <c:pt idx="1472">
                  <c:v>12</c:v>
                </c:pt>
                <c:pt idx="1473">
                  <c:v>13</c:v>
                </c:pt>
                <c:pt idx="1474">
                  <c:v>14</c:v>
                </c:pt>
                <c:pt idx="1475">
                  <c:v>15</c:v>
                </c:pt>
                <c:pt idx="1476">
                  <c:v>16</c:v>
                </c:pt>
                <c:pt idx="1477">
                  <c:v>17</c:v>
                </c:pt>
                <c:pt idx="1478">
                  <c:v>18</c:v>
                </c:pt>
                <c:pt idx="1479">
                  <c:v>19</c:v>
                </c:pt>
                <c:pt idx="1480">
                  <c:v>20</c:v>
                </c:pt>
                <c:pt idx="1481">
                  <c:v>1</c:v>
                </c:pt>
                <c:pt idx="1482">
                  <c:v>2</c:v>
                </c:pt>
                <c:pt idx="1483">
                  <c:v>3</c:v>
                </c:pt>
                <c:pt idx="1484">
                  <c:v>4</c:v>
                </c:pt>
                <c:pt idx="1485">
                  <c:v>5</c:v>
                </c:pt>
                <c:pt idx="1486">
                  <c:v>6</c:v>
                </c:pt>
                <c:pt idx="1487">
                  <c:v>7</c:v>
                </c:pt>
                <c:pt idx="1488">
                  <c:v>8</c:v>
                </c:pt>
                <c:pt idx="1489">
                  <c:v>9</c:v>
                </c:pt>
                <c:pt idx="1490">
                  <c:v>10</c:v>
                </c:pt>
                <c:pt idx="1491">
                  <c:v>11</c:v>
                </c:pt>
                <c:pt idx="1492">
                  <c:v>12</c:v>
                </c:pt>
                <c:pt idx="1493">
                  <c:v>13</c:v>
                </c:pt>
                <c:pt idx="1494">
                  <c:v>14</c:v>
                </c:pt>
                <c:pt idx="1495">
                  <c:v>15</c:v>
                </c:pt>
                <c:pt idx="1496">
                  <c:v>16</c:v>
                </c:pt>
                <c:pt idx="1497">
                  <c:v>17</c:v>
                </c:pt>
                <c:pt idx="1498">
                  <c:v>18</c:v>
                </c:pt>
                <c:pt idx="1499">
                  <c:v>19</c:v>
                </c:pt>
                <c:pt idx="1500">
                  <c:v>20</c:v>
                </c:pt>
                <c:pt idx="1501">
                  <c:v>1</c:v>
                </c:pt>
                <c:pt idx="1502">
                  <c:v>2</c:v>
                </c:pt>
                <c:pt idx="1503">
                  <c:v>3</c:v>
                </c:pt>
                <c:pt idx="1504">
                  <c:v>4</c:v>
                </c:pt>
                <c:pt idx="1505">
                  <c:v>5</c:v>
                </c:pt>
                <c:pt idx="1506">
                  <c:v>6</c:v>
                </c:pt>
                <c:pt idx="1507">
                  <c:v>7</c:v>
                </c:pt>
                <c:pt idx="1508">
                  <c:v>8</c:v>
                </c:pt>
                <c:pt idx="1509">
                  <c:v>9</c:v>
                </c:pt>
                <c:pt idx="1510">
                  <c:v>10</c:v>
                </c:pt>
                <c:pt idx="1511">
                  <c:v>11</c:v>
                </c:pt>
                <c:pt idx="1512">
                  <c:v>12</c:v>
                </c:pt>
                <c:pt idx="1513">
                  <c:v>13</c:v>
                </c:pt>
                <c:pt idx="1514">
                  <c:v>14</c:v>
                </c:pt>
                <c:pt idx="1515">
                  <c:v>15</c:v>
                </c:pt>
                <c:pt idx="1516">
                  <c:v>16</c:v>
                </c:pt>
                <c:pt idx="1517">
                  <c:v>17</c:v>
                </c:pt>
                <c:pt idx="1518">
                  <c:v>18</c:v>
                </c:pt>
                <c:pt idx="1519">
                  <c:v>19</c:v>
                </c:pt>
                <c:pt idx="1520">
                  <c:v>20</c:v>
                </c:pt>
                <c:pt idx="1521">
                  <c:v>1</c:v>
                </c:pt>
                <c:pt idx="1522">
                  <c:v>2</c:v>
                </c:pt>
                <c:pt idx="1523">
                  <c:v>3</c:v>
                </c:pt>
                <c:pt idx="1524">
                  <c:v>4</c:v>
                </c:pt>
                <c:pt idx="1525">
                  <c:v>5</c:v>
                </c:pt>
                <c:pt idx="1526">
                  <c:v>6</c:v>
                </c:pt>
                <c:pt idx="1527">
                  <c:v>7</c:v>
                </c:pt>
                <c:pt idx="1528">
                  <c:v>8</c:v>
                </c:pt>
                <c:pt idx="1529">
                  <c:v>9</c:v>
                </c:pt>
                <c:pt idx="1530">
                  <c:v>10</c:v>
                </c:pt>
                <c:pt idx="1531">
                  <c:v>11</c:v>
                </c:pt>
                <c:pt idx="1532">
                  <c:v>12</c:v>
                </c:pt>
                <c:pt idx="1533">
                  <c:v>13</c:v>
                </c:pt>
                <c:pt idx="1534">
                  <c:v>14</c:v>
                </c:pt>
                <c:pt idx="1535">
                  <c:v>15</c:v>
                </c:pt>
                <c:pt idx="1536">
                  <c:v>16</c:v>
                </c:pt>
                <c:pt idx="1537">
                  <c:v>17</c:v>
                </c:pt>
                <c:pt idx="1538">
                  <c:v>18</c:v>
                </c:pt>
                <c:pt idx="1539">
                  <c:v>19</c:v>
                </c:pt>
                <c:pt idx="1540">
                  <c:v>20</c:v>
                </c:pt>
                <c:pt idx="1541">
                  <c:v>1</c:v>
                </c:pt>
                <c:pt idx="1542">
                  <c:v>2</c:v>
                </c:pt>
                <c:pt idx="1543">
                  <c:v>3</c:v>
                </c:pt>
                <c:pt idx="1544">
                  <c:v>4</c:v>
                </c:pt>
                <c:pt idx="1545">
                  <c:v>5</c:v>
                </c:pt>
                <c:pt idx="1546">
                  <c:v>6</c:v>
                </c:pt>
                <c:pt idx="1547">
                  <c:v>7</c:v>
                </c:pt>
                <c:pt idx="1548">
                  <c:v>8</c:v>
                </c:pt>
                <c:pt idx="1549">
                  <c:v>9</c:v>
                </c:pt>
                <c:pt idx="1550">
                  <c:v>10</c:v>
                </c:pt>
                <c:pt idx="1551">
                  <c:v>11</c:v>
                </c:pt>
                <c:pt idx="1552">
                  <c:v>12</c:v>
                </c:pt>
                <c:pt idx="1553">
                  <c:v>13</c:v>
                </c:pt>
                <c:pt idx="1554">
                  <c:v>14</c:v>
                </c:pt>
                <c:pt idx="1555">
                  <c:v>15</c:v>
                </c:pt>
                <c:pt idx="1556">
                  <c:v>16</c:v>
                </c:pt>
                <c:pt idx="1557">
                  <c:v>17</c:v>
                </c:pt>
                <c:pt idx="1558">
                  <c:v>18</c:v>
                </c:pt>
                <c:pt idx="1559">
                  <c:v>19</c:v>
                </c:pt>
                <c:pt idx="1560">
                  <c:v>20</c:v>
                </c:pt>
                <c:pt idx="1561">
                  <c:v>1</c:v>
                </c:pt>
                <c:pt idx="1562">
                  <c:v>2</c:v>
                </c:pt>
                <c:pt idx="1563">
                  <c:v>3</c:v>
                </c:pt>
                <c:pt idx="1564">
                  <c:v>4</c:v>
                </c:pt>
                <c:pt idx="1565">
                  <c:v>5</c:v>
                </c:pt>
                <c:pt idx="1566">
                  <c:v>6</c:v>
                </c:pt>
                <c:pt idx="1567">
                  <c:v>7</c:v>
                </c:pt>
                <c:pt idx="1568">
                  <c:v>8</c:v>
                </c:pt>
                <c:pt idx="1569">
                  <c:v>9</c:v>
                </c:pt>
                <c:pt idx="1570">
                  <c:v>10</c:v>
                </c:pt>
                <c:pt idx="1571">
                  <c:v>11</c:v>
                </c:pt>
                <c:pt idx="1572">
                  <c:v>12</c:v>
                </c:pt>
                <c:pt idx="1573">
                  <c:v>13</c:v>
                </c:pt>
                <c:pt idx="1574">
                  <c:v>14</c:v>
                </c:pt>
                <c:pt idx="1575">
                  <c:v>15</c:v>
                </c:pt>
                <c:pt idx="1576">
                  <c:v>16</c:v>
                </c:pt>
                <c:pt idx="1577">
                  <c:v>17</c:v>
                </c:pt>
                <c:pt idx="1578">
                  <c:v>18</c:v>
                </c:pt>
                <c:pt idx="1579">
                  <c:v>19</c:v>
                </c:pt>
                <c:pt idx="1580">
                  <c:v>20</c:v>
                </c:pt>
                <c:pt idx="1581">
                  <c:v>1</c:v>
                </c:pt>
                <c:pt idx="1582">
                  <c:v>2</c:v>
                </c:pt>
                <c:pt idx="1583">
                  <c:v>3</c:v>
                </c:pt>
                <c:pt idx="1584">
                  <c:v>4</c:v>
                </c:pt>
                <c:pt idx="1585">
                  <c:v>5</c:v>
                </c:pt>
                <c:pt idx="1586">
                  <c:v>6</c:v>
                </c:pt>
                <c:pt idx="1587">
                  <c:v>7</c:v>
                </c:pt>
                <c:pt idx="1588">
                  <c:v>8</c:v>
                </c:pt>
                <c:pt idx="1589">
                  <c:v>9</c:v>
                </c:pt>
                <c:pt idx="1590">
                  <c:v>10</c:v>
                </c:pt>
                <c:pt idx="1591">
                  <c:v>11</c:v>
                </c:pt>
                <c:pt idx="1592">
                  <c:v>12</c:v>
                </c:pt>
                <c:pt idx="1593">
                  <c:v>13</c:v>
                </c:pt>
                <c:pt idx="1594">
                  <c:v>14</c:v>
                </c:pt>
                <c:pt idx="1595">
                  <c:v>15</c:v>
                </c:pt>
                <c:pt idx="1596">
                  <c:v>16</c:v>
                </c:pt>
                <c:pt idx="1597">
                  <c:v>17</c:v>
                </c:pt>
                <c:pt idx="1598">
                  <c:v>18</c:v>
                </c:pt>
                <c:pt idx="1599">
                  <c:v>19</c:v>
                </c:pt>
                <c:pt idx="1600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641-62C2-44CB-B5C8-7F25B6A3F9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5582536"/>
        <c:axId val="235583192"/>
      </c:scatterChart>
      <c:valAx>
        <c:axId val="235582536"/>
        <c:scaling>
          <c:orientation val="minMax"/>
          <c:max val="11"/>
          <c:min val="0"/>
        </c:scaling>
        <c:delete val="1"/>
        <c:axPos val="b"/>
        <c:numFmt formatCode="General" sourceLinked="1"/>
        <c:majorTickMark val="out"/>
        <c:minorTickMark val="none"/>
        <c:tickLblPos val="nextTo"/>
        <c:crossAx val="235583192"/>
        <c:crosses val="autoZero"/>
        <c:crossBetween val="midCat"/>
      </c:valAx>
      <c:valAx>
        <c:axId val="235583192"/>
        <c:scaling>
          <c:orientation val="minMax"/>
          <c:max val="21"/>
          <c:min val="0"/>
        </c:scaling>
        <c:delete val="1"/>
        <c:axPos val="l"/>
        <c:numFmt formatCode="General" sourceLinked="1"/>
        <c:majorTickMark val="out"/>
        <c:minorTickMark val="none"/>
        <c:tickLblPos val="nextTo"/>
        <c:crossAx val="235582536"/>
        <c:crosses val="autoZero"/>
        <c:crossBetween val="midCat"/>
      </c:valAx>
      <c:spPr>
        <a:solidFill>
          <a:schemeClr val="tx1"/>
        </a:soli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6325436447323908"/>
          <c:y val="0.2297697403695397"/>
          <c:w val="0.48074987887145471"/>
          <c:h val="0.53718647021977728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picture"/>
            <c:spPr>
              <a:blipFill>
                <a:blip xmlns:r="http://schemas.openxmlformats.org/officeDocument/2006/relationships" r:embed="rId1"/>
                <a:stretch>
                  <a:fillRect/>
                </a:stretch>
              </a:blipFill>
              <a:ln w="9525">
                <a:noFill/>
              </a:ln>
              <a:effectLst/>
            </c:spPr>
          </c:marker>
          <c:dPt>
            <c:idx val="0"/>
            <c:marker>
              <c:symbol val="square"/>
              <c:size val="29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A62F-4E53-B1A1-6A5D3D08F2E9}"/>
              </c:ext>
            </c:extLst>
          </c:dPt>
          <c:dPt>
            <c:idx val="1"/>
            <c:marker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A62F-4E53-B1A1-6A5D3D08F2E9}"/>
              </c:ext>
            </c:extLst>
          </c:dPt>
          <c:dPt>
            <c:idx val="2"/>
            <c:marker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A62F-4E53-B1A1-6A5D3D08F2E9}"/>
              </c:ext>
            </c:extLst>
          </c:dPt>
          <c:dPt>
            <c:idx val="3"/>
            <c:marker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A62F-4E53-B1A1-6A5D3D08F2E9}"/>
              </c:ext>
            </c:extLst>
          </c:dPt>
          <c:dPt>
            <c:idx val="4"/>
            <c:marker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A62F-4E53-B1A1-6A5D3D08F2E9}"/>
              </c:ext>
            </c:extLst>
          </c:dPt>
          <c:dPt>
            <c:idx val="5"/>
            <c:marker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A62F-4E53-B1A1-6A5D3D08F2E9}"/>
              </c:ext>
            </c:extLst>
          </c:dPt>
          <c:dPt>
            <c:idx val="6"/>
            <c:marker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A62F-4E53-B1A1-6A5D3D08F2E9}"/>
              </c:ext>
            </c:extLst>
          </c:dPt>
          <c:dPt>
            <c:idx val="7"/>
            <c:marker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A62F-4E53-B1A1-6A5D3D08F2E9}"/>
              </c:ext>
            </c:extLst>
          </c:dPt>
          <c:xVal>
            <c:numRef>
              <c:f>散布図による描画!$M$3:$M$10</c:f>
              <c:numCache>
                <c:formatCode>General</c:formatCode>
                <c:ptCount val="8"/>
                <c:pt idx="0">
                  <c:v>1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1</c:v>
                </c:pt>
                <c:pt idx="6">
                  <c:v>#N/A</c:v>
                </c:pt>
                <c:pt idx="7">
                  <c:v>#N/A</c:v>
                </c:pt>
              </c:numCache>
            </c:numRef>
          </c:xVal>
          <c:yVal>
            <c:numRef>
              <c:f>散布図による描画!$N$3:$N$10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A62F-4E53-B1A1-6A5D3D08F2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1462864"/>
        <c:axId val="571455648"/>
      </c:scatterChart>
      <c:valAx>
        <c:axId val="571462864"/>
        <c:scaling>
          <c:orientation val="minMax"/>
          <c:max val="2"/>
          <c:min val="0"/>
        </c:scaling>
        <c:delete val="1"/>
        <c:axPos val="b"/>
        <c:numFmt formatCode="General" sourceLinked="1"/>
        <c:majorTickMark val="none"/>
        <c:minorTickMark val="none"/>
        <c:tickLblPos val="nextTo"/>
        <c:crossAx val="571455648"/>
        <c:crosses val="autoZero"/>
        <c:crossBetween val="midCat"/>
      </c:valAx>
      <c:valAx>
        <c:axId val="571455648"/>
        <c:scaling>
          <c:orientation val="minMax"/>
          <c:max val="2"/>
          <c:min val="0"/>
        </c:scaling>
        <c:delete val="1"/>
        <c:axPos val="l"/>
        <c:numFmt formatCode="General" sourceLinked="1"/>
        <c:majorTickMark val="none"/>
        <c:minorTickMark val="none"/>
        <c:tickLblPos val="nextTo"/>
        <c:crossAx val="571462864"/>
        <c:crosses val="autoZero"/>
        <c:crossBetween val="midCat"/>
      </c:valAx>
      <c:spPr>
        <a:solidFill>
          <a:schemeClr val="tx1"/>
        </a:soli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dPt>
            <c:idx val="0"/>
            <c:marker>
              <c:symbol val="picture"/>
              <c:spPr>
                <a:blipFill>
                  <a:blip xmlns:r="http://schemas.openxmlformats.org/officeDocument/2006/relationships" r:embed="rId1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2035-4FE7-A53C-74082FB770F9}"/>
              </c:ext>
            </c:extLst>
          </c:dPt>
          <c:dPt>
            <c:idx val="1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2035-4FE7-A53C-74082FB770F9}"/>
              </c:ext>
            </c:extLst>
          </c:dPt>
          <c:dPt>
            <c:idx val="2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2035-4FE7-A53C-74082FB770F9}"/>
              </c:ext>
            </c:extLst>
          </c:dPt>
          <c:dPt>
            <c:idx val="3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2035-4FE7-A53C-74082FB770F9}"/>
              </c:ext>
            </c:extLst>
          </c:dPt>
          <c:dPt>
            <c:idx val="4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2035-4FE7-A53C-74082FB770F9}"/>
              </c:ext>
            </c:extLst>
          </c:dPt>
          <c:dPt>
            <c:idx val="5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2035-4FE7-A53C-74082FB770F9}"/>
              </c:ext>
            </c:extLst>
          </c:dPt>
          <c:dPt>
            <c:idx val="6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2035-4FE7-A53C-74082FB770F9}"/>
              </c:ext>
            </c:extLst>
          </c:dPt>
          <c:dPt>
            <c:idx val="7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2035-4FE7-A53C-74082FB770F9}"/>
              </c:ext>
            </c:extLst>
          </c:dPt>
          <c:dPt>
            <c:idx val="8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2035-4FE7-A53C-74082FB770F9}"/>
              </c:ext>
            </c:extLst>
          </c:dPt>
          <c:dPt>
            <c:idx val="9"/>
            <c:marker>
              <c:symbol val="picture"/>
              <c:spPr>
                <a:blipFill>
                  <a:blip xmlns:r="http://schemas.openxmlformats.org/officeDocument/2006/relationships" r:embed="rId10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2035-4FE7-A53C-74082FB770F9}"/>
              </c:ext>
            </c:extLst>
          </c:dPt>
          <c:dPt>
            <c:idx val="10"/>
            <c:marker>
              <c:symbol val="picture"/>
              <c:spPr>
                <a:blipFill>
                  <a:blip xmlns:r="http://schemas.openxmlformats.org/officeDocument/2006/relationships" r:embed="rId11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2035-4FE7-A53C-74082FB770F9}"/>
              </c:ext>
            </c:extLst>
          </c:dPt>
          <c:dPt>
            <c:idx val="11"/>
            <c:marker>
              <c:symbol val="picture"/>
              <c:spPr>
                <a:blipFill>
                  <a:blip xmlns:r="http://schemas.openxmlformats.org/officeDocument/2006/relationships" r:embed="rId1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2035-4FE7-A53C-74082FB770F9}"/>
              </c:ext>
            </c:extLst>
          </c:dPt>
          <c:dPt>
            <c:idx val="12"/>
            <c:marker>
              <c:symbol val="picture"/>
              <c:spPr>
                <a:blipFill>
                  <a:blip xmlns:r="http://schemas.openxmlformats.org/officeDocument/2006/relationships" r:embed="rId1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2035-4FE7-A53C-74082FB770F9}"/>
              </c:ext>
            </c:extLst>
          </c:dPt>
          <c:dPt>
            <c:idx val="13"/>
            <c:marker>
              <c:symbol val="picture"/>
              <c:spPr>
                <a:blipFill>
                  <a:blip xmlns:r="http://schemas.openxmlformats.org/officeDocument/2006/relationships" r:embed="rId1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2035-4FE7-A53C-74082FB770F9}"/>
              </c:ext>
            </c:extLst>
          </c:dPt>
          <c:dPt>
            <c:idx val="14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2035-4FE7-A53C-74082FB770F9}"/>
              </c:ext>
            </c:extLst>
          </c:dPt>
          <c:dPt>
            <c:idx val="15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2035-4FE7-A53C-74082FB770F9}"/>
              </c:ext>
            </c:extLst>
          </c:dPt>
          <c:dPt>
            <c:idx val="16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2035-4FE7-A53C-74082FB770F9}"/>
              </c:ext>
            </c:extLst>
          </c:dPt>
          <c:dPt>
            <c:idx val="17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2035-4FE7-A53C-74082FB770F9}"/>
              </c:ext>
            </c:extLst>
          </c:dPt>
          <c:dPt>
            <c:idx val="18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2035-4FE7-A53C-74082FB770F9}"/>
              </c:ext>
            </c:extLst>
          </c:dPt>
          <c:dPt>
            <c:idx val="19"/>
            <c:marker>
              <c:symbol val="picture"/>
              <c:spPr>
                <a:blipFill>
                  <a:blip xmlns:r="http://schemas.openxmlformats.org/officeDocument/2006/relationships" r:embed="rId10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3-2035-4FE7-A53C-74082FB770F9}"/>
              </c:ext>
            </c:extLst>
          </c:dPt>
          <c:dPt>
            <c:idx val="20"/>
            <c:marker>
              <c:symbol val="picture"/>
              <c:spPr>
                <a:blipFill>
                  <a:blip xmlns:r="http://schemas.openxmlformats.org/officeDocument/2006/relationships" r:embed="rId11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4-2035-4FE7-A53C-74082FB770F9}"/>
              </c:ext>
            </c:extLst>
          </c:dPt>
          <c:dPt>
            <c:idx val="21"/>
            <c:marker>
              <c:symbol val="picture"/>
              <c:spPr>
                <a:blipFill>
                  <a:blip xmlns:r="http://schemas.openxmlformats.org/officeDocument/2006/relationships" r:embed="rId1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5-2035-4FE7-A53C-74082FB770F9}"/>
              </c:ext>
            </c:extLst>
          </c:dPt>
          <c:dPt>
            <c:idx val="22"/>
            <c:marker>
              <c:symbol val="picture"/>
              <c:spPr>
                <a:blipFill>
                  <a:blip xmlns:r="http://schemas.openxmlformats.org/officeDocument/2006/relationships" r:embed="rId1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6-2035-4FE7-A53C-74082FB770F9}"/>
              </c:ext>
            </c:extLst>
          </c:dPt>
          <c:dPt>
            <c:idx val="23"/>
            <c:marker>
              <c:symbol val="picture"/>
              <c:spPr>
                <a:blipFill>
                  <a:blip xmlns:r="http://schemas.openxmlformats.org/officeDocument/2006/relationships" r:embed="rId1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7-2035-4FE7-A53C-74082FB770F9}"/>
              </c:ext>
            </c:extLst>
          </c:dPt>
          <c:dPt>
            <c:idx val="24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8-2035-4FE7-A53C-74082FB770F9}"/>
              </c:ext>
            </c:extLst>
          </c:dPt>
          <c:dPt>
            <c:idx val="25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9-2035-4FE7-A53C-74082FB770F9}"/>
              </c:ext>
            </c:extLst>
          </c:dPt>
          <c:dPt>
            <c:idx val="26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A-2035-4FE7-A53C-74082FB770F9}"/>
              </c:ext>
            </c:extLst>
          </c:dPt>
          <c:dPt>
            <c:idx val="27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B-2035-4FE7-A53C-74082FB770F9}"/>
              </c:ext>
            </c:extLst>
          </c:dPt>
          <c:dPt>
            <c:idx val="28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C-2035-4FE7-A53C-74082FB770F9}"/>
              </c:ext>
            </c:extLst>
          </c:dPt>
          <c:dPt>
            <c:idx val="29"/>
            <c:marker>
              <c:symbol val="picture"/>
              <c:spPr>
                <a:blipFill>
                  <a:blip xmlns:r="http://schemas.openxmlformats.org/officeDocument/2006/relationships" r:embed="rId10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D-2035-4FE7-A53C-74082FB770F9}"/>
              </c:ext>
            </c:extLst>
          </c:dPt>
          <c:dPt>
            <c:idx val="30"/>
            <c:marker>
              <c:symbol val="picture"/>
              <c:spPr>
                <a:blipFill>
                  <a:blip xmlns:r="http://schemas.openxmlformats.org/officeDocument/2006/relationships" r:embed="rId11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E-2035-4FE7-A53C-74082FB770F9}"/>
              </c:ext>
            </c:extLst>
          </c:dPt>
          <c:dPt>
            <c:idx val="31"/>
            <c:marker>
              <c:symbol val="picture"/>
              <c:spPr>
                <a:blipFill>
                  <a:blip xmlns:r="http://schemas.openxmlformats.org/officeDocument/2006/relationships" r:embed="rId1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F-2035-4FE7-A53C-74082FB770F9}"/>
              </c:ext>
            </c:extLst>
          </c:dPt>
          <c:dPt>
            <c:idx val="32"/>
            <c:marker>
              <c:symbol val="picture"/>
              <c:spPr>
                <a:blipFill>
                  <a:blip xmlns:r="http://schemas.openxmlformats.org/officeDocument/2006/relationships" r:embed="rId1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0-2035-4FE7-A53C-74082FB770F9}"/>
              </c:ext>
            </c:extLst>
          </c:dPt>
          <c:dPt>
            <c:idx val="33"/>
            <c:marker>
              <c:symbol val="picture"/>
              <c:spPr>
                <a:blipFill>
                  <a:blip xmlns:r="http://schemas.openxmlformats.org/officeDocument/2006/relationships" r:embed="rId1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1-2035-4FE7-A53C-74082FB770F9}"/>
              </c:ext>
            </c:extLst>
          </c:dPt>
          <c:dPt>
            <c:idx val="34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2-2035-4FE7-A53C-74082FB770F9}"/>
              </c:ext>
            </c:extLst>
          </c:dPt>
          <c:dPt>
            <c:idx val="35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3-2035-4FE7-A53C-74082FB770F9}"/>
              </c:ext>
            </c:extLst>
          </c:dPt>
          <c:dPt>
            <c:idx val="36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4-2035-4FE7-A53C-74082FB770F9}"/>
              </c:ext>
            </c:extLst>
          </c:dPt>
          <c:dPt>
            <c:idx val="37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5-2035-4FE7-A53C-74082FB770F9}"/>
              </c:ext>
            </c:extLst>
          </c:dPt>
          <c:dPt>
            <c:idx val="38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6-2035-4FE7-A53C-74082FB770F9}"/>
              </c:ext>
            </c:extLst>
          </c:dPt>
          <c:dPt>
            <c:idx val="39"/>
            <c:marker>
              <c:symbol val="picture"/>
              <c:spPr>
                <a:blipFill>
                  <a:blip xmlns:r="http://schemas.openxmlformats.org/officeDocument/2006/relationships" r:embed="rId10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7-2035-4FE7-A53C-74082FB770F9}"/>
              </c:ext>
            </c:extLst>
          </c:dPt>
          <c:dPt>
            <c:idx val="40"/>
            <c:marker>
              <c:symbol val="picture"/>
              <c:spPr>
                <a:blipFill>
                  <a:blip xmlns:r="http://schemas.openxmlformats.org/officeDocument/2006/relationships" r:embed="rId11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8-2035-4FE7-A53C-74082FB770F9}"/>
              </c:ext>
            </c:extLst>
          </c:dPt>
          <c:dPt>
            <c:idx val="41"/>
            <c:marker>
              <c:symbol val="picture"/>
              <c:spPr>
                <a:blipFill>
                  <a:blip xmlns:r="http://schemas.openxmlformats.org/officeDocument/2006/relationships" r:embed="rId1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9-2035-4FE7-A53C-74082FB770F9}"/>
              </c:ext>
            </c:extLst>
          </c:dPt>
          <c:dPt>
            <c:idx val="42"/>
            <c:marker>
              <c:symbol val="picture"/>
              <c:spPr>
                <a:blipFill>
                  <a:blip xmlns:r="http://schemas.openxmlformats.org/officeDocument/2006/relationships" r:embed="rId1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A-2035-4FE7-A53C-74082FB770F9}"/>
              </c:ext>
            </c:extLst>
          </c:dPt>
          <c:dPt>
            <c:idx val="43"/>
            <c:marker>
              <c:symbol val="picture"/>
              <c:spPr>
                <a:blipFill>
                  <a:blip xmlns:r="http://schemas.openxmlformats.org/officeDocument/2006/relationships" r:embed="rId1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B-2035-4FE7-A53C-74082FB770F9}"/>
              </c:ext>
            </c:extLst>
          </c:dPt>
          <c:dPt>
            <c:idx val="44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C-2035-4FE7-A53C-74082FB770F9}"/>
              </c:ext>
            </c:extLst>
          </c:dPt>
          <c:dPt>
            <c:idx val="45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D-2035-4FE7-A53C-74082FB770F9}"/>
              </c:ext>
            </c:extLst>
          </c:dPt>
          <c:dPt>
            <c:idx val="46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E-2035-4FE7-A53C-74082FB770F9}"/>
              </c:ext>
            </c:extLst>
          </c:dPt>
          <c:dPt>
            <c:idx val="47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F-2035-4FE7-A53C-74082FB770F9}"/>
              </c:ext>
            </c:extLst>
          </c:dPt>
          <c:dPt>
            <c:idx val="48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0-2035-4FE7-A53C-74082FB770F9}"/>
              </c:ext>
            </c:extLst>
          </c:dPt>
          <c:dPt>
            <c:idx val="49"/>
            <c:marker>
              <c:symbol val="picture"/>
              <c:spPr>
                <a:blipFill>
                  <a:blip xmlns:r="http://schemas.openxmlformats.org/officeDocument/2006/relationships" r:embed="rId10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1-2035-4FE7-A53C-74082FB770F9}"/>
              </c:ext>
            </c:extLst>
          </c:dPt>
          <c:dPt>
            <c:idx val="50"/>
            <c:marker>
              <c:symbol val="picture"/>
              <c:spPr>
                <a:blipFill>
                  <a:blip xmlns:r="http://schemas.openxmlformats.org/officeDocument/2006/relationships" r:embed="rId11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2-2035-4FE7-A53C-74082FB770F9}"/>
              </c:ext>
            </c:extLst>
          </c:dPt>
          <c:dPt>
            <c:idx val="51"/>
            <c:marker>
              <c:symbol val="picture"/>
              <c:spPr>
                <a:blipFill>
                  <a:blip xmlns:r="http://schemas.openxmlformats.org/officeDocument/2006/relationships" r:embed="rId1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3-2035-4FE7-A53C-74082FB770F9}"/>
              </c:ext>
            </c:extLst>
          </c:dPt>
          <c:dPt>
            <c:idx val="52"/>
            <c:marker>
              <c:symbol val="picture"/>
              <c:spPr>
                <a:blipFill>
                  <a:blip xmlns:r="http://schemas.openxmlformats.org/officeDocument/2006/relationships" r:embed="rId1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4-2035-4FE7-A53C-74082FB770F9}"/>
              </c:ext>
            </c:extLst>
          </c:dPt>
          <c:dPt>
            <c:idx val="53"/>
            <c:marker>
              <c:symbol val="picture"/>
              <c:spPr>
                <a:blipFill>
                  <a:blip xmlns:r="http://schemas.openxmlformats.org/officeDocument/2006/relationships" r:embed="rId1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5-2035-4FE7-A53C-74082FB770F9}"/>
              </c:ext>
            </c:extLst>
          </c:dPt>
          <c:dPt>
            <c:idx val="54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6-2035-4FE7-A53C-74082FB770F9}"/>
              </c:ext>
            </c:extLst>
          </c:dPt>
          <c:dPt>
            <c:idx val="55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7-2035-4FE7-A53C-74082FB770F9}"/>
              </c:ext>
            </c:extLst>
          </c:dPt>
          <c:dPt>
            <c:idx val="56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8-2035-4FE7-A53C-74082FB770F9}"/>
              </c:ext>
            </c:extLst>
          </c:dPt>
          <c:dPt>
            <c:idx val="57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9-2035-4FE7-A53C-74082FB770F9}"/>
              </c:ext>
            </c:extLst>
          </c:dPt>
          <c:dPt>
            <c:idx val="58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A-2035-4FE7-A53C-74082FB770F9}"/>
              </c:ext>
            </c:extLst>
          </c:dPt>
          <c:dPt>
            <c:idx val="59"/>
            <c:marker>
              <c:symbol val="picture"/>
              <c:spPr>
                <a:blipFill>
                  <a:blip xmlns:r="http://schemas.openxmlformats.org/officeDocument/2006/relationships" r:embed="rId10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B-2035-4FE7-A53C-74082FB770F9}"/>
              </c:ext>
            </c:extLst>
          </c:dPt>
          <c:dPt>
            <c:idx val="60"/>
            <c:marker>
              <c:symbol val="picture"/>
              <c:spPr>
                <a:blipFill>
                  <a:blip xmlns:r="http://schemas.openxmlformats.org/officeDocument/2006/relationships" r:embed="rId11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C-2035-4FE7-A53C-74082FB770F9}"/>
              </c:ext>
            </c:extLst>
          </c:dPt>
          <c:dPt>
            <c:idx val="61"/>
            <c:marker>
              <c:symbol val="picture"/>
              <c:spPr>
                <a:blipFill>
                  <a:blip xmlns:r="http://schemas.openxmlformats.org/officeDocument/2006/relationships" r:embed="rId1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D-2035-4FE7-A53C-74082FB770F9}"/>
              </c:ext>
            </c:extLst>
          </c:dPt>
          <c:dPt>
            <c:idx val="62"/>
            <c:marker>
              <c:symbol val="picture"/>
              <c:spPr>
                <a:blipFill>
                  <a:blip xmlns:r="http://schemas.openxmlformats.org/officeDocument/2006/relationships" r:embed="rId1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E-2035-4FE7-A53C-74082FB770F9}"/>
              </c:ext>
            </c:extLst>
          </c:dPt>
          <c:dPt>
            <c:idx val="63"/>
            <c:marker>
              <c:symbol val="picture"/>
              <c:spPr>
                <a:blipFill>
                  <a:blip xmlns:r="http://schemas.openxmlformats.org/officeDocument/2006/relationships" r:embed="rId1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F-2035-4FE7-A53C-74082FB770F9}"/>
              </c:ext>
            </c:extLst>
          </c:dPt>
          <c:dPt>
            <c:idx val="64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0-2035-4FE7-A53C-74082FB770F9}"/>
              </c:ext>
            </c:extLst>
          </c:dPt>
          <c:dPt>
            <c:idx val="65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1-2035-4FE7-A53C-74082FB770F9}"/>
              </c:ext>
            </c:extLst>
          </c:dPt>
          <c:dPt>
            <c:idx val="66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2-2035-4FE7-A53C-74082FB770F9}"/>
              </c:ext>
            </c:extLst>
          </c:dPt>
          <c:dPt>
            <c:idx val="67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3-2035-4FE7-A53C-74082FB770F9}"/>
              </c:ext>
            </c:extLst>
          </c:dPt>
          <c:dPt>
            <c:idx val="68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4-2035-4FE7-A53C-74082FB770F9}"/>
              </c:ext>
            </c:extLst>
          </c:dPt>
          <c:dPt>
            <c:idx val="69"/>
            <c:marker>
              <c:symbol val="picture"/>
              <c:spPr>
                <a:blipFill>
                  <a:blip xmlns:r="http://schemas.openxmlformats.org/officeDocument/2006/relationships" r:embed="rId10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5-2035-4FE7-A53C-74082FB770F9}"/>
              </c:ext>
            </c:extLst>
          </c:dPt>
          <c:dPt>
            <c:idx val="70"/>
            <c:marker>
              <c:symbol val="picture"/>
              <c:spPr>
                <a:blipFill>
                  <a:blip xmlns:r="http://schemas.openxmlformats.org/officeDocument/2006/relationships" r:embed="rId11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6-2035-4FE7-A53C-74082FB770F9}"/>
              </c:ext>
            </c:extLst>
          </c:dPt>
          <c:dPt>
            <c:idx val="71"/>
            <c:marker>
              <c:symbol val="picture"/>
              <c:spPr>
                <a:blipFill>
                  <a:blip xmlns:r="http://schemas.openxmlformats.org/officeDocument/2006/relationships" r:embed="rId1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7-2035-4FE7-A53C-74082FB770F9}"/>
              </c:ext>
            </c:extLst>
          </c:dPt>
          <c:dPt>
            <c:idx val="72"/>
            <c:marker>
              <c:symbol val="picture"/>
              <c:spPr>
                <a:blipFill>
                  <a:blip xmlns:r="http://schemas.openxmlformats.org/officeDocument/2006/relationships" r:embed="rId1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8-2035-4FE7-A53C-74082FB770F9}"/>
              </c:ext>
            </c:extLst>
          </c:dPt>
          <c:dPt>
            <c:idx val="73"/>
            <c:marker>
              <c:symbol val="picture"/>
              <c:spPr>
                <a:blipFill>
                  <a:blip xmlns:r="http://schemas.openxmlformats.org/officeDocument/2006/relationships" r:embed="rId1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9-2035-4FE7-A53C-74082FB770F9}"/>
              </c:ext>
            </c:extLst>
          </c:dPt>
          <c:dPt>
            <c:idx val="74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A-2035-4FE7-A53C-74082FB770F9}"/>
              </c:ext>
            </c:extLst>
          </c:dPt>
          <c:dPt>
            <c:idx val="75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B-2035-4FE7-A53C-74082FB770F9}"/>
              </c:ext>
            </c:extLst>
          </c:dPt>
          <c:dPt>
            <c:idx val="76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C-2035-4FE7-A53C-74082FB770F9}"/>
              </c:ext>
            </c:extLst>
          </c:dPt>
          <c:dPt>
            <c:idx val="77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D-2035-4FE7-A53C-74082FB770F9}"/>
              </c:ext>
            </c:extLst>
          </c:dPt>
          <c:dPt>
            <c:idx val="78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E-2035-4FE7-A53C-74082FB770F9}"/>
              </c:ext>
            </c:extLst>
          </c:dPt>
          <c:dPt>
            <c:idx val="79"/>
            <c:marker>
              <c:symbol val="picture"/>
              <c:spPr>
                <a:blipFill>
                  <a:blip xmlns:r="http://schemas.openxmlformats.org/officeDocument/2006/relationships" r:embed="rId10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F-2035-4FE7-A53C-74082FB770F9}"/>
              </c:ext>
            </c:extLst>
          </c:dPt>
          <c:dPt>
            <c:idx val="80"/>
            <c:marker>
              <c:symbol val="picture"/>
              <c:spPr>
                <a:blipFill>
                  <a:blip xmlns:r="http://schemas.openxmlformats.org/officeDocument/2006/relationships" r:embed="rId11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0-2035-4FE7-A53C-74082FB770F9}"/>
              </c:ext>
            </c:extLst>
          </c:dPt>
          <c:dPt>
            <c:idx val="81"/>
            <c:marker>
              <c:symbol val="picture"/>
              <c:spPr>
                <a:blipFill>
                  <a:blip xmlns:r="http://schemas.openxmlformats.org/officeDocument/2006/relationships" r:embed="rId1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1-2035-4FE7-A53C-74082FB770F9}"/>
              </c:ext>
            </c:extLst>
          </c:dPt>
          <c:dPt>
            <c:idx val="82"/>
            <c:marker>
              <c:symbol val="picture"/>
              <c:spPr>
                <a:blipFill>
                  <a:blip xmlns:r="http://schemas.openxmlformats.org/officeDocument/2006/relationships" r:embed="rId1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2-2035-4FE7-A53C-74082FB770F9}"/>
              </c:ext>
            </c:extLst>
          </c:dPt>
          <c:dPt>
            <c:idx val="83"/>
            <c:marker>
              <c:symbol val="picture"/>
              <c:spPr>
                <a:blipFill>
                  <a:blip xmlns:r="http://schemas.openxmlformats.org/officeDocument/2006/relationships" r:embed="rId1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3-2035-4FE7-A53C-74082FB770F9}"/>
              </c:ext>
            </c:extLst>
          </c:dPt>
          <c:dPt>
            <c:idx val="84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4-2035-4FE7-A53C-74082FB770F9}"/>
              </c:ext>
            </c:extLst>
          </c:dPt>
          <c:dPt>
            <c:idx val="85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5-2035-4FE7-A53C-74082FB770F9}"/>
              </c:ext>
            </c:extLst>
          </c:dPt>
          <c:dPt>
            <c:idx val="86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6-2035-4FE7-A53C-74082FB770F9}"/>
              </c:ext>
            </c:extLst>
          </c:dPt>
          <c:dPt>
            <c:idx val="87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7-2035-4FE7-A53C-74082FB770F9}"/>
              </c:ext>
            </c:extLst>
          </c:dPt>
          <c:dPt>
            <c:idx val="88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8-2035-4FE7-A53C-74082FB770F9}"/>
              </c:ext>
            </c:extLst>
          </c:dPt>
          <c:dPt>
            <c:idx val="89"/>
            <c:marker>
              <c:symbol val="picture"/>
              <c:spPr>
                <a:blipFill>
                  <a:blip xmlns:r="http://schemas.openxmlformats.org/officeDocument/2006/relationships" r:embed="rId10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9-2035-4FE7-A53C-74082FB770F9}"/>
              </c:ext>
            </c:extLst>
          </c:dPt>
          <c:dPt>
            <c:idx val="90"/>
            <c:marker>
              <c:symbol val="picture"/>
              <c:spPr>
                <a:blipFill>
                  <a:blip xmlns:r="http://schemas.openxmlformats.org/officeDocument/2006/relationships" r:embed="rId11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A-2035-4FE7-A53C-74082FB770F9}"/>
              </c:ext>
            </c:extLst>
          </c:dPt>
          <c:dPt>
            <c:idx val="91"/>
            <c:marker>
              <c:symbol val="picture"/>
              <c:spPr>
                <a:blipFill>
                  <a:blip xmlns:r="http://schemas.openxmlformats.org/officeDocument/2006/relationships" r:embed="rId1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B-2035-4FE7-A53C-74082FB770F9}"/>
              </c:ext>
            </c:extLst>
          </c:dPt>
          <c:dPt>
            <c:idx val="92"/>
            <c:marker>
              <c:symbol val="picture"/>
              <c:spPr>
                <a:blipFill>
                  <a:blip xmlns:r="http://schemas.openxmlformats.org/officeDocument/2006/relationships" r:embed="rId1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C-2035-4FE7-A53C-74082FB770F9}"/>
              </c:ext>
            </c:extLst>
          </c:dPt>
          <c:dPt>
            <c:idx val="93"/>
            <c:marker>
              <c:symbol val="picture"/>
              <c:spPr>
                <a:blipFill>
                  <a:blip xmlns:r="http://schemas.openxmlformats.org/officeDocument/2006/relationships" r:embed="rId1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D-2035-4FE7-A53C-74082FB770F9}"/>
              </c:ext>
            </c:extLst>
          </c:dPt>
          <c:dPt>
            <c:idx val="94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E-2035-4FE7-A53C-74082FB770F9}"/>
              </c:ext>
            </c:extLst>
          </c:dPt>
          <c:xVal>
            <c:numRef>
              <c:f>散布図による描画!$V$7:$V$101</c:f>
              <c:numCache>
                <c:formatCode>General</c:formatCode>
                <c:ptCount val="95"/>
                <c:pt idx="0">
                  <c:v>3.2</c:v>
                </c:pt>
                <c:pt idx="1">
                  <c:v>3.2</c:v>
                </c:pt>
                <c:pt idx="2">
                  <c:v>3.2</c:v>
                </c:pt>
                <c:pt idx="4">
                  <c:v>5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5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5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</c:numCache>
            </c:numRef>
          </c:xVal>
          <c:yVal>
            <c:numRef>
              <c:f>散布図による描画!$W$7:$W$101</c:f>
              <c:numCache>
                <c:formatCode>General</c:formatCode>
                <c:ptCount val="95"/>
                <c:pt idx="0">
                  <c:v>5.5</c:v>
                </c:pt>
                <c:pt idx="1">
                  <c:v>3.5</c:v>
                </c:pt>
                <c:pt idx="2">
                  <c:v>1.5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5</c:v>
                </c:pt>
                <c:pt idx="53">
                  <c:v>5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F-2035-4FE7-A53C-74082FB770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1893776"/>
        <c:axId val="251894104"/>
      </c:scatterChart>
      <c:valAx>
        <c:axId val="251893776"/>
        <c:scaling>
          <c:orientation val="minMax"/>
          <c:max val="6"/>
          <c:min val="0"/>
        </c:scaling>
        <c:delete val="1"/>
        <c:axPos val="b"/>
        <c:numFmt formatCode="General" sourceLinked="1"/>
        <c:majorTickMark val="out"/>
        <c:minorTickMark val="none"/>
        <c:tickLblPos val="nextTo"/>
        <c:crossAx val="251894104"/>
        <c:crosses val="autoZero"/>
        <c:crossBetween val="midCat"/>
      </c:valAx>
      <c:valAx>
        <c:axId val="251894104"/>
        <c:scaling>
          <c:orientation val="minMax"/>
          <c:max val="6"/>
          <c:min val="0"/>
        </c:scaling>
        <c:delete val="1"/>
        <c:axPos val="l"/>
        <c:numFmt formatCode="General" sourceLinked="1"/>
        <c:majorTickMark val="out"/>
        <c:minorTickMark val="none"/>
        <c:tickLblPos val="nextTo"/>
        <c:crossAx val="251893776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6">
        <a:lumMod val="50000"/>
        <a:alpha val="60000"/>
      </a:scheme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dPt>
            <c:idx val="0"/>
            <c:marker>
              <c:symbol val="picture"/>
              <c:spPr>
                <a:blipFill>
                  <a:blip xmlns:r="http://schemas.openxmlformats.org/officeDocument/2006/relationships" r:embed="rId1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7B2D-487B-9F84-3BE5BCB25468}"/>
              </c:ext>
            </c:extLst>
          </c:dPt>
          <c:dPt>
            <c:idx val="1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7B2D-487B-9F84-3BE5BCB25468}"/>
              </c:ext>
            </c:extLst>
          </c:dPt>
          <c:xVal>
            <c:numRef>
              <c:f>散布図による描画!$AF$3:$AF$4</c:f>
              <c:numCache>
                <c:formatCode>General</c:formatCode>
                <c:ptCount val="2"/>
                <c:pt idx="0">
                  <c:v>#N/A</c:v>
                </c:pt>
                <c:pt idx="1">
                  <c:v>#N/A</c:v>
                </c:pt>
              </c:numCache>
            </c:numRef>
          </c:xVal>
          <c:yVal>
            <c:numRef>
              <c:f>散布図による描画!$AG$3:$AG$4</c:f>
              <c:numCache>
                <c:formatCode>General</c:formatCode>
                <c:ptCount val="2"/>
                <c:pt idx="0">
                  <c:v>10</c:v>
                </c:pt>
                <c:pt idx="1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B2D-487B-9F84-3BE5BCB254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9406048"/>
        <c:axId val="579407032"/>
      </c:scatterChart>
      <c:valAx>
        <c:axId val="579406048"/>
        <c:scaling>
          <c:orientation val="minMax"/>
          <c:max val="11"/>
          <c:min val="0"/>
        </c:scaling>
        <c:delete val="1"/>
        <c:axPos val="b"/>
        <c:numFmt formatCode="General" sourceLinked="1"/>
        <c:majorTickMark val="none"/>
        <c:minorTickMark val="none"/>
        <c:tickLblPos val="nextTo"/>
        <c:crossAx val="579407032"/>
        <c:crosses val="autoZero"/>
        <c:crossBetween val="midCat"/>
      </c:valAx>
      <c:valAx>
        <c:axId val="579407032"/>
        <c:scaling>
          <c:orientation val="minMax"/>
          <c:max val="21"/>
          <c:min val="0"/>
        </c:scaling>
        <c:delete val="1"/>
        <c:axPos val="l"/>
        <c:numFmt formatCode="General" sourceLinked="1"/>
        <c:majorTickMark val="none"/>
        <c:minorTickMark val="none"/>
        <c:tickLblPos val="nextTo"/>
        <c:crossAx val="579406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trlProps/ctrlProp1.xml><?xml version="1.0" encoding="utf-8"?>
<formControlPr xmlns="http://schemas.microsoft.com/office/spreadsheetml/2009/9/main" objectType="Radio" firstButton="1" fmlaLink="ボタン操作" lockText="1" noThreeD="1"/>
</file>

<file path=xl/ctrlProps/ctrlProp2.xml><?xml version="1.0" encoding="utf-8"?>
<formControlPr xmlns="http://schemas.microsoft.com/office/spreadsheetml/2009/9/main" objectType="Radio" lockText="1" noThreeD="1"/>
</file>

<file path=xl/ctrlProps/ctrlProp3.xml><?xml version="1.0" encoding="utf-8"?>
<formControlPr xmlns="http://schemas.microsoft.com/office/spreadsheetml/2009/9/main" objectType="Radio" lockText="1" noThreeD="1"/>
</file>

<file path=xl/ctrlProps/ctrlProp4.xml><?xml version="1.0" encoding="utf-8"?>
<formControlPr xmlns="http://schemas.microsoft.com/office/spreadsheetml/2009/9/main" objectType="Radio" lockText="1" noThreeD="1"/>
</file>

<file path=xl/ctrlProps/ctrlProp5.xml><?xml version="1.0" encoding="utf-8"?>
<formControlPr xmlns="http://schemas.microsoft.com/office/spreadsheetml/2009/9/main" objectType="Radio" lockText="1" noThreeD="1"/>
</file>

<file path=xl/ctrlProps/ctrlProp6.xml><?xml version="1.0" encoding="utf-8"?>
<formControlPr xmlns="http://schemas.microsoft.com/office/spreadsheetml/2009/9/main" objectType="Radio" lockText="1" noThreeD="1"/>
</file>

<file path=xl/ctrlProps/ctrlProp7.xml><?xml version="1.0" encoding="utf-8"?>
<formControlPr xmlns="http://schemas.microsoft.com/office/spreadsheetml/2009/9/main" objectType="Radio" lockText="1" noThreeD="1"/>
</file>

<file path=xl/ctrlProps/ctrlProp8.xml><?xml version="1.0" encoding="utf-8"?>
<formControlPr xmlns="http://schemas.microsoft.com/office/spreadsheetml/2009/9/main" objectType="CheckBox" fmlaLink="$B$2" lockText="1" noThreeD="1"/>
</file>

<file path=xl/ctrlProps/ctrlProp9.xml><?xml version="1.0" encoding="utf-8"?>
<formControlPr xmlns="http://schemas.microsoft.com/office/spreadsheetml/2009/9/main" objectType="Spin" dx="22" fmlaLink="$K$5" max="30000" page="10"/>
</file>

<file path=xl/ctrlProps/ctrlProp10.xml><?xml version="1.0" encoding="utf-8"?>
<formControlPr xmlns="http://schemas.microsoft.com/office/spreadsheetml/2009/9/main" objectType="CheckBox" fmlaLink="$K$4" lockText="1" noThreeD="1"/>
</file>

<file path=xl/ctrlProps/ctrlProp11.xml><?xml version="1.0" encoding="utf-8"?>
<formControlPr xmlns="http://schemas.microsoft.com/office/spreadsheetml/2009/9/main" objectType="Spin" dx="22" fmlaLink="$O$23" max="30000" page="10" val="24"/>
</file>

<file path=xl/ctrlProps/ctrlProp12.xml><?xml version="1.0" encoding="utf-8"?>
<formControlPr xmlns="http://schemas.microsoft.com/office/spreadsheetml/2009/9/main" objectType="Spin" dx="22" fmlaLink="$O$24" max="30000" page="10" val="50"/>
</file>

<file path=xl/ctrlProps/ctrlProp13.xml><?xml version="1.0" encoding="utf-8"?>
<formControlPr xmlns="http://schemas.microsoft.com/office/spreadsheetml/2009/9/main" objectType="Radio" firstButton="1" fmlaLink="$O$25" lockText="1" noThreeD="1"/>
</file>

<file path=xl/ctrlProps/ctrlProp14.xml><?xml version="1.0" encoding="utf-8"?>
<formControlPr xmlns="http://schemas.microsoft.com/office/spreadsheetml/2009/9/main" objectType="GBox" noThreeD="1"/>
</file>

<file path=xl/ctrlProps/ctrlProp15.xml><?xml version="1.0" encoding="utf-8"?>
<formControlPr xmlns="http://schemas.microsoft.com/office/spreadsheetml/2009/9/main" objectType="Radio" checked="Checked" lockText="1" noThreeD="1"/>
</file>

<file path=xl/ctrlProps/ctrlProp16.xml><?xml version="1.0" encoding="utf-8"?>
<formControlPr xmlns="http://schemas.microsoft.com/office/spreadsheetml/2009/9/main" objectType="CheckBox" fmlaLink="$O$22" lockText="1" noThreeD="1"/>
</file>

<file path=xl/ctrlProps/ctrlProp17.xml><?xml version="1.0" encoding="utf-8"?>
<formControlPr xmlns="http://schemas.microsoft.com/office/spreadsheetml/2009/9/main" objectType="CheckBox" fmlaLink="$B$2" lockText="1" noThreeD="1"/>
</file>

<file path=xl/ctrlProps/ctrlProp18.xml><?xml version="1.0" encoding="utf-8"?>
<formControlPr xmlns="http://schemas.microsoft.com/office/spreadsheetml/2009/9/main" objectType="Scroll" dx="22" fmlaLink="$K$5" max="20" page="10" val="11"/>
</file>

<file path=xl/ctrlProps/ctrlProp19.xml><?xml version="1.0" encoding="utf-8"?>
<formControlPr xmlns="http://schemas.microsoft.com/office/spreadsheetml/2009/9/main" objectType="Scroll" dx="22" fmlaLink="$K$4" horiz="1" max="10" page="10"/>
</file>

<file path=xl/ctrlProps/ctrlProp20.xml><?xml version="1.0" encoding="utf-8"?>
<formControlPr xmlns="http://schemas.microsoft.com/office/spreadsheetml/2009/9/main" objectType="CheckBox" fmlaLink="$A$1" lockText="1" noThreeD="1"/>
</file>

<file path=xl/ctrlProps/ctrlProp21.xml><?xml version="1.0" encoding="utf-8"?>
<formControlPr xmlns="http://schemas.microsoft.com/office/spreadsheetml/2009/9/main" objectType="Spin" dx="22" fmlaLink="$J$6" max="7" min="1" page="10"/>
</file>

<file path=xl/ctrlProps/ctrlProp22.xml><?xml version="1.0" encoding="utf-8"?>
<formControlPr xmlns="http://schemas.microsoft.com/office/spreadsheetml/2009/9/main" objectType="Spin" dx="22" fmlaLink="$J$7" max="4" min="1" page="10" val="3"/>
</file>

<file path=xl/ctrlProps/ctrlProp23.xml><?xml version="1.0" encoding="utf-8"?>
<formControlPr xmlns="http://schemas.microsoft.com/office/spreadsheetml/2009/9/main" objectType="Scroll" dx="22" fmlaLink="$K$5" max="20" page="10" val="0"/>
</file>

<file path=xl/ctrlProps/ctrlProp24.xml><?xml version="1.0" encoding="utf-8"?>
<formControlPr xmlns="http://schemas.microsoft.com/office/spreadsheetml/2009/9/main" objectType="Scroll" dx="22" fmlaLink="$K$4" horiz="1" max="10" page="10" val="6"/>
</file>

<file path=xl/ctrlProps/ctrlProp25.xml><?xml version="1.0" encoding="utf-8"?>
<formControlPr xmlns="http://schemas.microsoft.com/office/spreadsheetml/2009/9/main" objectType="CheckBox" fmlaLink="$A$1" lockText="1" noThreeD="1"/>
</file>

<file path=xl/ctrlProps/ctrlProp26.xml><?xml version="1.0" encoding="utf-8"?>
<formControlPr xmlns="http://schemas.microsoft.com/office/spreadsheetml/2009/9/main" objectType="Spin" dx="22" fmlaLink="$J$6" max="7" min="1" page="10"/>
</file>

<file path=xl/ctrlProps/ctrlProp27.xml><?xml version="1.0" encoding="utf-8"?>
<formControlPr xmlns="http://schemas.microsoft.com/office/spreadsheetml/2009/9/main" objectType="Spin" dx="22" fmlaLink="$J$7" max="4" min="1" page="1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4.xml"/><Relationship Id="rId4" Type="http://schemas.openxmlformats.org/officeDocument/2006/relationships/image" Target="../media/image23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7.png"/><Relationship Id="rId1" Type="http://schemas.openxmlformats.org/officeDocument/2006/relationships/image" Target="../media/image3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99912</xdr:colOff>
      <xdr:row>2</xdr:row>
      <xdr:rowOff>28575</xdr:rowOff>
    </xdr:from>
    <xdr:to>
      <xdr:col>2</xdr:col>
      <xdr:colOff>489514</xdr:colOff>
      <xdr:row>9</xdr:row>
      <xdr:rowOff>188422</xdr:rowOff>
    </xdr:to>
    <xdr:graphicFrame macro="">
      <xdr:nvGraphicFramePr>
        <xdr:cNvPr id="2" name="グラフ 1_メイン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373763</xdr:colOff>
      <xdr:row>1</xdr:row>
      <xdr:rowOff>237097</xdr:rowOff>
    </xdr:from>
    <xdr:to>
      <xdr:col>3</xdr:col>
      <xdr:colOff>370776</xdr:colOff>
      <xdr:row>4</xdr:row>
      <xdr:rowOff>134860</xdr:rowOff>
    </xdr:to>
    <xdr:graphicFrame macro="">
      <xdr:nvGraphicFramePr>
        <xdr:cNvPr id="3" name="グラフ 2_NEXTミノ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72960</xdr:colOff>
      <xdr:row>2</xdr:row>
      <xdr:rowOff>129702</xdr:rowOff>
    </xdr:from>
    <xdr:to>
      <xdr:col>1</xdr:col>
      <xdr:colOff>145916</xdr:colOff>
      <xdr:row>7</xdr:row>
      <xdr:rowOff>56745</xdr:rowOff>
    </xdr:to>
    <xdr:graphicFrame macro="">
      <xdr:nvGraphicFramePr>
        <xdr:cNvPr id="4" name="グラフ_スコア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2</xdr:col>
      <xdr:colOff>518809</xdr:colOff>
      <xdr:row>2</xdr:row>
      <xdr:rowOff>20266</xdr:rowOff>
    </xdr:from>
    <xdr:to>
      <xdr:col>3</xdr:col>
      <xdr:colOff>138620</xdr:colOff>
      <xdr:row>2</xdr:row>
      <xdr:rowOff>96466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0409" y="496516"/>
          <a:ext cx="305611" cy="76200"/>
        </a:xfrm>
        <a:prstGeom prst="rect">
          <a:avLst/>
        </a:prstGeom>
      </xdr:spPr>
    </xdr:pic>
    <xdr:clientData/>
  </xdr:twoCellAnchor>
  <xdr:twoCellAnchor>
    <xdr:from>
      <xdr:col>0</xdr:col>
      <xdr:colOff>622696</xdr:colOff>
      <xdr:row>4</xdr:row>
      <xdr:rowOff>86916</xdr:rowOff>
    </xdr:from>
    <xdr:to>
      <xdr:col>3</xdr:col>
      <xdr:colOff>71438</xdr:colOff>
      <xdr:row>7</xdr:row>
      <xdr:rowOff>67867</xdr:rowOff>
    </xdr:to>
    <xdr:graphicFrame macro="">
      <xdr:nvGraphicFramePr>
        <xdr:cNvPr id="6" name="グラフ_ゲームオーバー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150394</xdr:colOff>
      <xdr:row>0</xdr:row>
      <xdr:rowOff>120316</xdr:rowOff>
    </xdr:from>
    <xdr:to>
      <xdr:col>15</xdr:col>
      <xdr:colOff>207532</xdr:colOff>
      <xdr:row>7</xdr:row>
      <xdr:rowOff>115303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394" y="120316"/>
          <a:ext cx="3660727" cy="1679408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absolute">
        <xdr:from>
          <xdr:col>2</xdr:col>
          <xdr:colOff>0</xdr:colOff>
          <xdr:row>4</xdr:row>
          <xdr:rowOff>0</xdr:rowOff>
        </xdr:from>
        <xdr:to>
          <xdr:col>3</xdr:col>
          <xdr:colOff>0</xdr:colOff>
          <xdr:row>4</xdr:row>
          <xdr:rowOff>238125</xdr:rowOff>
        </xdr:to>
        <xdr:sp macro="" textlink="">
          <xdr:nvSpPr>
            <xdr:cNvPr id="40961" name="Option Button 1" hidden="1">
              <a:extLst>
                <a:ext uri="{63B3BB69-23CF-44E3-9099-C40C66FF867C}">
                  <a14:compatExt spid="_x0000_s40961"/>
                </a:ext>
                <a:ext uri="{FF2B5EF4-FFF2-40B4-BE49-F238E27FC236}">
                  <a16:creationId xmlns:a16="http://schemas.microsoft.com/office/drawing/2014/main" id="{00000000-0008-0000-0100-000001A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3</xdr:col>
          <xdr:colOff>238125</xdr:colOff>
          <xdr:row>3</xdr:row>
          <xdr:rowOff>238125</xdr:rowOff>
        </xdr:from>
        <xdr:to>
          <xdr:col>4</xdr:col>
          <xdr:colOff>238125</xdr:colOff>
          <xdr:row>4</xdr:row>
          <xdr:rowOff>238125</xdr:rowOff>
        </xdr:to>
        <xdr:sp macro="" textlink="">
          <xdr:nvSpPr>
            <xdr:cNvPr id="40962" name="Option Button 2" hidden="1">
              <a:extLst>
                <a:ext uri="{63B3BB69-23CF-44E3-9099-C40C66FF867C}">
                  <a14:compatExt spid="_x0000_s40962"/>
                </a:ext>
                <a:ext uri="{FF2B5EF4-FFF2-40B4-BE49-F238E27FC236}">
                  <a16:creationId xmlns:a16="http://schemas.microsoft.com/office/drawing/2014/main" id="{00000000-0008-0000-0100-000002A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3</xdr:col>
          <xdr:colOff>0</xdr:colOff>
          <xdr:row>2</xdr:row>
          <xdr:rowOff>238125</xdr:rowOff>
        </xdr:from>
        <xdr:to>
          <xdr:col>3</xdr:col>
          <xdr:colOff>238125</xdr:colOff>
          <xdr:row>3</xdr:row>
          <xdr:rowOff>238125</xdr:rowOff>
        </xdr:to>
        <xdr:sp macro="" textlink="">
          <xdr:nvSpPr>
            <xdr:cNvPr id="40963" name="Option Button 3" hidden="1">
              <a:extLst>
                <a:ext uri="{63B3BB69-23CF-44E3-9099-C40C66FF867C}">
                  <a14:compatExt spid="_x0000_s40963"/>
                </a:ext>
                <a:ext uri="{FF2B5EF4-FFF2-40B4-BE49-F238E27FC236}">
                  <a16:creationId xmlns:a16="http://schemas.microsoft.com/office/drawing/2014/main" id="{00000000-0008-0000-0100-000003A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12</xdr:col>
          <xdr:colOff>161925</xdr:colOff>
          <xdr:row>4</xdr:row>
          <xdr:rowOff>123825</xdr:rowOff>
        </xdr:from>
        <xdr:to>
          <xdr:col>14</xdr:col>
          <xdr:colOff>38100</xdr:colOff>
          <xdr:row>5</xdr:row>
          <xdr:rowOff>228600</xdr:rowOff>
        </xdr:to>
        <xdr:sp macro="" textlink="">
          <xdr:nvSpPr>
            <xdr:cNvPr id="40964" name="Option Button 4" hidden="1">
              <a:extLst>
                <a:ext uri="{63B3BB69-23CF-44E3-9099-C40C66FF867C}">
                  <a14:compatExt spid="_x0000_s40964"/>
                </a:ext>
                <a:ext uri="{FF2B5EF4-FFF2-40B4-BE49-F238E27FC236}">
                  <a16:creationId xmlns:a16="http://schemas.microsoft.com/office/drawing/2014/main" id="{00000000-0008-0000-0100-000004A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10</xdr:col>
          <xdr:colOff>142875</xdr:colOff>
          <xdr:row>4</xdr:row>
          <xdr:rowOff>114300</xdr:rowOff>
        </xdr:from>
        <xdr:to>
          <xdr:col>12</xdr:col>
          <xdr:colOff>9525</xdr:colOff>
          <xdr:row>5</xdr:row>
          <xdr:rowOff>228600</xdr:rowOff>
        </xdr:to>
        <xdr:sp macro="" textlink="">
          <xdr:nvSpPr>
            <xdr:cNvPr id="40965" name="Option Button 5" hidden="1">
              <a:extLst>
                <a:ext uri="{63B3BB69-23CF-44E3-9099-C40C66FF867C}">
                  <a14:compatExt spid="_x0000_s40965"/>
                </a:ext>
                <a:ext uri="{FF2B5EF4-FFF2-40B4-BE49-F238E27FC236}">
                  <a16:creationId xmlns:a16="http://schemas.microsoft.com/office/drawing/2014/main" id="{00000000-0008-0000-0100-000005A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3</xdr:col>
          <xdr:colOff>0</xdr:colOff>
          <xdr:row>5</xdr:row>
          <xdr:rowOff>0</xdr:rowOff>
        </xdr:from>
        <xdr:to>
          <xdr:col>3</xdr:col>
          <xdr:colOff>238125</xdr:colOff>
          <xdr:row>5</xdr:row>
          <xdr:rowOff>238125</xdr:rowOff>
        </xdr:to>
        <xdr:sp macro="" textlink="">
          <xdr:nvSpPr>
            <xdr:cNvPr id="40967" name="Option Button 7" hidden="1">
              <a:extLst>
                <a:ext uri="{63B3BB69-23CF-44E3-9099-C40C66FF867C}">
                  <a14:compatExt spid="_x0000_s40967"/>
                </a:ext>
                <a:ext uri="{FF2B5EF4-FFF2-40B4-BE49-F238E27FC236}">
                  <a16:creationId xmlns:a16="http://schemas.microsoft.com/office/drawing/2014/main" id="{00000000-0008-0000-0100-000007A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absolute">
    <xdr:from>
      <xdr:col>12</xdr:col>
      <xdr:colOff>209636</xdr:colOff>
      <xdr:row>1</xdr:row>
      <xdr:rowOff>65689</xdr:rowOff>
    </xdr:from>
    <xdr:to>
      <xdr:col>14</xdr:col>
      <xdr:colOff>110245</xdr:colOff>
      <xdr:row>1</xdr:row>
      <xdr:rowOff>141889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1138" y="302172"/>
          <a:ext cx="381000" cy="7620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absolute">
        <xdr:from>
          <xdr:col>12</xdr:col>
          <xdr:colOff>28575</xdr:colOff>
          <xdr:row>1</xdr:row>
          <xdr:rowOff>9525</xdr:rowOff>
        </xdr:from>
        <xdr:to>
          <xdr:col>14</xdr:col>
          <xdr:colOff>219075</xdr:colOff>
          <xdr:row>1</xdr:row>
          <xdr:rowOff>180975</xdr:rowOff>
        </xdr:to>
        <xdr:sp macro="" textlink="">
          <xdr:nvSpPr>
            <xdr:cNvPr id="40968" name="Option Button 8" hidden="1">
              <a:extLst>
                <a:ext uri="{63B3BB69-23CF-44E3-9099-C40C66FF867C}">
                  <a14:compatExt spid="_x0000_s40968"/>
                </a:ext>
                <a:ext uri="{FF2B5EF4-FFF2-40B4-BE49-F238E27FC236}">
                  <a16:creationId xmlns:a16="http://schemas.microsoft.com/office/drawing/2014/main" id="{00000000-0008-0000-0100-000008A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</xdr:row>
          <xdr:rowOff>0</xdr:rowOff>
        </xdr:from>
        <xdr:to>
          <xdr:col>2</xdr:col>
          <xdr:colOff>685800</xdr:colOff>
          <xdr:row>2</xdr:row>
          <xdr:rowOff>9525</xdr:rowOff>
        </xdr:to>
        <xdr:sp macro="" textlink="">
          <xdr:nvSpPr>
            <xdr:cNvPr id="13313" name="Check Box 1" hidden="1">
              <a:extLst>
                <a:ext uri="{63B3BB69-23CF-44E3-9099-C40C66FF867C}">
                  <a14:compatExt spid="_x0000_s13313"/>
                </a:ext>
                <a:ext uri="{FF2B5EF4-FFF2-40B4-BE49-F238E27FC236}">
                  <a16:creationId xmlns:a16="http://schemas.microsoft.com/office/drawing/2014/main" id="{00000000-0008-0000-0200-000001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初期化</a:t>
              </a:r>
            </a:p>
          </xdr:txBody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390525</xdr:colOff>
          <xdr:row>2</xdr:row>
          <xdr:rowOff>219075</xdr:rowOff>
        </xdr:from>
        <xdr:to>
          <xdr:col>13</xdr:col>
          <xdr:colOff>76200</xdr:colOff>
          <xdr:row>5</xdr:row>
          <xdr:rowOff>19050</xdr:rowOff>
        </xdr:to>
        <xdr:sp macro="" textlink="">
          <xdr:nvSpPr>
            <xdr:cNvPr id="25601" name="Spinner 1" hidden="1">
              <a:extLst>
                <a:ext uri="{63B3BB69-23CF-44E3-9099-C40C66FF867C}">
                  <a14:compatExt spid="_x0000_s25601"/>
                </a:ext>
                <a:ext uri="{FF2B5EF4-FFF2-40B4-BE49-F238E27FC236}">
                  <a16:creationId xmlns:a16="http://schemas.microsoft.com/office/drawing/2014/main" id="{00000000-0008-0000-0300-000001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</xdr:row>
          <xdr:rowOff>228600</xdr:rowOff>
        </xdr:from>
        <xdr:to>
          <xdr:col>12</xdr:col>
          <xdr:colOff>0</xdr:colOff>
          <xdr:row>4</xdr:row>
          <xdr:rowOff>0</xdr:rowOff>
        </xdr:to>
        <xdr:sp macro="" textlink="">
          <xdr:nvSpPr>
            <xdr:cNvPr id="25602" name="Check Box 2" hidden="1">
              <a:extLst>
                <a:ext uri="{63B3BB69-23CF-44E3-9099-C40C66FF867C}">
                  <a14:compatExt spid="_x0000_s25602"/>
                </a:ext>
                <a:ext uri="{FF2B5EF4-FFF2-40B4-BE49-F238E27FC236}">
                  <a16:creationId xmlns:a16="http://schemas.microsoft.com/office/drawing/2014/main" id="{00000000-0008-0000-0300-000002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debug</a:t>
              </a:r>
            </a:p>
          </xdr:txBody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0</xdr:colOff>
          <xdr:row>29</xdr:row>
          <xdr:rowOff>0</xdr:rowOff>
        </xdr:from>
        <xdr:to>
          <xdr:col>17</xdr:col>
          <xdr:colOff>190500</xdr:colOff>
          <xdr:row>33</xdr:row>
          <xdr:rowOff>0</xdr:rowOff>
        </xdr:to>
        <xdr:sp macro="" textlink="">
          <xdr:nvSpPr>
            <xdr:cNvPr id="18443" name="Spinner 11" hidden="1">
              <a:extLst>
                <a:ext uri="{63B3BB69-23CF-44E3-9099-C40C66FF867C}">
                  <a14:compatExt spid="_x0000_s18443"/>
                </a:ext>
                <a:ext uri="{FF2B5EF4-FFF2-40B4-BE49-F238E27FC236}">
                  <a16:creationId xmlns:a16="http://schemas.microsoft.com/office/drawing/2014/main" id="{00000000-0008-0000-0400-00000B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20</xdr:col>
          <xdr:colOff>0</xdr:colOff>
          <xdr:row>29</xdr:row>
          <xdr:rowOff>0</xdr:rowOff>
        </xdr:from>
        <xdr:to>
          <xdr:col>22</xdr:col>
          <xdr:colOff>219075</xdr:colOff>
          <xdr:row>33</xdr:row>
          <xdr:rowOff>0</xdr:rowOff>
        </xdr:to>
        <xdr:sp macro="" textlink="">
          <xdr:nvSpPr>
            <xdr:cNvPr id="18444" name="Spinner 12" hidden="1">
              <a:extLst>
                <a:ext uri="{63B3BB69-23CF-44E3-9099-C40C66FF867C}">
                  <a14:compatExt spid="_x0000_s18444"/>
                </a:ext>
                <a:ext uri="{FF2B5EF4-FFF2-40B4-BE49-F238E27FC236}">
                  <a16:creationId xmlns:a16="http://schemas.microsoft.com/office/drawing/2014/main" id="{00000000-0008-0000-0400-00000C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381000</xdr:colOff>
          <xdr:row>30</xdr:row>
          <xdr:rowOff>66675</xdr:rowOff>
        </xdr:from>
        <xdr:to>
          <xdr:col>27</xdr:col>
          <xdr:colOff>76200</xdr:colOff>
          <xdr:row>31</xdr:row>
          <xdr:rowOff>114300</xdr:rowOff>
        </xdr:to>
        <xdr:sp macro="" textlink="">
          <xdr:nvSpPr>
            <xdr:cNvPr id="18446" name="Option Button 14" hidden="1">
              <a:extLst>
                <a:ext uri="{63B3BB69-23CF-44E3-9099-C40C66FF867C}">
                  <a14:compatExt spid="_x0000_s18446"/>
                </a:ext>
                <a:ext uri="{FF2B5EF4-FFF2-40B4-BE49-F238E27FC236}">
                  <a16:creationId xmlns:a16="http://schemas.microsoft.com/office/drawing/2014/main" id="{00000000-0008-0000-0400-00000E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左回転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29</xdr:row>
          <xdr:rowOff>0</xdr:rowOff>
        </xdr:from>
        <xdr:to>
          <xdr:col>33</xdr:col>
          <xdr:colOff>285750</xdr:colOff>
          <xdr:row>32</xdr:row>
          <xdr:rowOff>152400</xdr:rowOff>
        </xdr:to>
        <xdr:sp macro="" textlink="">
          <xdr:nvSpPr>
            <xdr:cNvPr id="18447" name="Group Box 15" hidden="1">
              <a:extLst>
                <a:ext uri="{63B3BB69-23CF-44E3-9099-C40C66FF867C}">
                  <a14:compatExt spid="_x0000_s18447"/>
                </a:ext>
                <a:ext uri="{FF2B5EF4-FFF2-40B4-BE49-F238E27FC236}">
                  <a16:creationId xmlns:a16="http://schemas.microsoft.com/office/drawing/2014/main" id="{00000000-0008-0000-0400-00000F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22860" rIns="0" bIns="0" anchor="t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回転方向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209550</xdr:colOff>
          <xdr:row>30</xdr:row>
          <xdr:rowOff>47625</xdr:rowOff>
        </xdr:from>
        <xdr:to>
          <xdr:col>32</xdr:col>
          <xdr:colOff>123825</xdr:colOff>
          <xdr:row>31</xdr:row>
          <xdr:rowOff>95250</xdr:rowOff>
        </xdr:to>
        <xdr:sp macro="" textlink="">
          <xdr:nvSpPr>
            <xdr:cNvPr id="18448" name="Option Button 16" hidden="1">
              <a:extLst>
                <a:ext uri="{63B3BB69-23CF-44E3-9099-C40C66FF867C}">
                  <a14:compatExt spid="_x0000_s18448"/>
                </a:ext>
                <a:ext uri="{FF2B5EF4-FFF2-40B4-BE49-F238E27FC236}">
                  <a16:creationId xmlns:a16="http://schemas.microsoft.com/office/drawing/2014/main" id="{00000000-0008-0000-0400-000010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右回転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21</xdr:row>
          <xdr:rowOff>0</xdr:rowOff>
        </xdr:from>
        <xdr:to>
          <xdr:col>19</xdr:col>
          <xdr:colOff>0</xdr:colOff>
          <xdr:row>22</xdr:row>
          <xdr:rowOff>0</xdr:rowOff>
        </xdr:to>
        <xdr:sp macro="" textlink="">
          <xdr:nvSpPr>
            <xdr:cNvPr id="18516" name="Check Box 84" hidden="1">
              <a:extLst>
                <a:ext uri="{63B3BB69-23CF-44E3-9099-C40C66FF867C}">
                  <a14:compatExt spid="_x0000_s18516"/>
                </a:ext>
                <a:ext uri="{FF2B5EF4-FFF2-40B4-BE49-F238E27FC236}">
                  <a16:creationId xmlns:a16="http://schemas.microsoft.com/office/drawing/2014/main" id="{00000000-0008-0000-0400-000054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debug</a:t>
              </a:r>
            </a:p>
          </xdr:txBody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</xdr:row>
          <xdr:rowOff>0</xdr:rowOff>
        </xdr:from>
        <xdr:to>
          <xdr:col>3</xdr:col>
          <xdr:colOff>0</xdr:colOff>
          <xdr:row>2</xdr:row>
          <xdr:rowOff>9525</xdr:rowOff>
        </xdr:to>
        <xdr:sp macro="" textlink="">
          <xdr:nvSpPr>
            <xdr:cNvPr id="5125" name="Check Box 5" hidden="1">
              <a:extLst>
                <a:ext uri="{63B3BB69-23CF-44E3-9099-C40C66FF867C}">
                  <a14:compatExt spid="_x0000_s5125"/>
                </a:ext>
                <a:ext uri="{FF2B5EF4-FFF2-40B4-BE49-F238E27FC236}">
                  <a16:creationId xmlns:a16="http://schemas.microsoft.com/office/drawing/2014/main" id="{00000000-0008-0000-0500-00000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debug</a:t>
              </a:r>
            </a:p>
          </xdr:txBody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3</xdr:row>
          <xdr:rowOff>0</xdr:rowOff>
        </xdr:from>
        <xdr:to>
          <xdr:col>12</xdr:col>
          <xdr:colOff>438150</xdr:colOff>
          <xdr:row>8</xdr:row>
          <xdr:rowOff>123825</xdr:rowOff>
        </xdr:to>
        <xdr:sp macro="" textlink="">
          <xdr:nvSpPr>
            <xdr:cNvPr id="27664" name="Scroll Bar 16" hidden="1">
              <a:extLst>
                <a:ext uri="{63B3BB69-23CF-44E3-9099-C40C66FF867C}">
                  <a14:compatExt spid="_x0000_s27664"/>
                </a:ext>
                <a:ext uri="{FF2B5EF4-FFF2-40B4-BE49-F238E27FC236}">
                  <a16:creationId xmlns:a16="http://schemas.microsoft.com/office/drawing/2014/main" id="{00000000-0008-0000-0800-000010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5</xdr:row>
          <xdr:rowOff>0</xdr:rowOff>
        </xdr:from>
        <xdr:to>
          <xdr:col>15</xdr:col>
          <xdr:colOff>95250</xdr:colOff>
          <xdr:row>6</xdr:row>
          <xdr:rowOff>152400</xdr:rowOff>
        </xdr:to>
        <xdr:sp macro="" textlink="">
          <xdr:nvSpPr>
            <xdr:cNvPr id="27665" name="Scroll Bar 17" hidden="1">
              <a:extLst>
                <a:ext uri="{63B3BB69-23CF-44E3-9099-C40C66FF867C}">
                  <a14:compatExt spid="_x0000_s27665"/>
                </a:ext>
                <a:ext uri="{FF2B5EF4-FFF2-40B4-BE49-F238E27FC236}">
                  <a16:creationId xmlns:a16="http://schemas.microsoft.com/office/drawing/2014/main" id="{00000000-0008-0000-0800-000011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57150</xdr:colOff>
          <xdr:row>0</xdr:row>
          <xdr:rowOff>0</xdr:rowOff>
        </xdr:from>
        <xdr:to>
          <xdr:col>4</xdr:col>
          <xdr:colOff>0</xdr:colOff>
          <xdr:row>1</xdr:row>
          <xdr:rowOff>9525</xdr:rowOff>
        </xdr:to>
        <xdr:sp macro="" textlink="">
          <xdr:nvSpPr>
            <xdr:cNvPr id="27666" name="Check Box 18" hidden="1">
              <a:extLst>
                <a:ext uri="{63B3BB69-23CF-44E3-9099-C40C66FF867C}">
                  <a14:compatExt spid="_x0000_s27666"/>
                </a:ext>
                <a:ext uri="{FF2B5EF4-FFF2-40B4-BE49-F238E27FC236}">
                  <a16:creationId xmlns:a16="http://schemas.microsoft.com/office/drawing/2014/main" id="{00000000-0008-0000-0800-000012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debug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0</xdr:colOff>
          <xdr:row>10</xdr:row>
          <xdr:rowOff>0</xdr:rowOff>
        </xdr:from>
        <xdr:to>
          <xdr:col>13</xdr:col>
          <xdr:colOff>0</xdr:colOff>
          <xdr:row>12</xdr:row>
          <xdr:rowOff>0</xdr:rowOff>
        </xdr:to>
        <xdr:sp macro="" textlink="">
          <xdr:nvSpPr>
            <xdr:cNvPr id="27667" name="Spinner 19" hidden="1">
              <a:extLst>
                <a:ext uri="{63B3BB69-23CF-44E3-9099-C40C66FF867C}">
                  <a14:compatExt spid="_x0000_s27667"/>
                </a:ext>
                <a:ext uri="{FF2B5EF4-FFF2-40B4-BE49-F238E27FC236}">
                  <a16:creationId xmlns:a16="http://schemas.microsoft.com/office/drawing/2014/main" id="{00000000-0008-0000-0800-000013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14</xdr:col>
          <xdr:colOff>0</xdr:colOff>
          <xdr:row>10</xdr:row>
          <xdr:rowOff>0</xdr:rowOff>
        </xdr:from>
        <xdr:to>
          <xdr:col>15</xdr:col>
          <xdr:colOff>0</xdr:colOff>
          <xdr:row>12</xdr:row>
          <xdr:rowOff>0</xdr:rowOff>
        </xdr:to>
        <xdr:sp macro="" textlink="">
          <xdr:nvSpPr>
            <xdr:cNvPr id="27668" name="Spinner 20" hidden="1">
              <a:extLst>
                <a:ext uri="{63B3BB69-23CF-44E3-9099-C40C66FF867C}">
                  <a14:compatExt spid="_x0000_s27668"/>
                </a:ext>
                <a:ext uri="{FF2B5EF4-FFF2-40B4-BE49-F238E27FC236}">
                  <a16:creationId xmlns:a16="http://schemas.microsoft.com/office/drawing/2014/main" id="{00000000-0008-0000-0800-000014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</xdr:row>
          <xdr:rowOff>0</xdr:rowOff>
        </xdr:from>
        <xdr:to>
          <xdr:col>12</xdr:col>
          <xdr:colOff>438150</xdr:colOff>
          <xdr:row>7</xdr:row>
          <xdr:rowOff>123825</xdr:rowOff>
        </xdr:to>
        <xdr:sp macro="" textlink="">
          <xdr:nvSpPr>
            <xdr:cNvPr id="33793" name="Scroll Bar 1" hidden="1">
              <a:extLst>
                <a:ext uri="{63B3BB69-23CF-44E3-9099-C40C66FF867C}">
                  <a14:compatExt spid="_x0000_s33793"/>
                </a:ext>
                <a:ext uri="{FF2B5EF4-FFF2-40B4-BE49-F238E27FC236}">
                  <a16:creationId xmlns:a16="http://schemas.microsoft.com/office/drawing/2014/main" id="{00000000-0008-0000-0900-000001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2</xdr:row>
          <xdr:rowOff>0</xdr:rowOff>
        </xdr:from>
        <xdr:to>
          <xdr:col>18</xdr:col>
          <xdr:colOff>228600</xdr:colOff>
          <xdr:row>3</xdr:row>
          <xdr:rowOff>152400</xdr:rowOff>
        </xdr:to>
        <xdr:sp macro="" textlink="">
          <xdr:nvSpPr>
            <xdr:cNvPr id="33794" name="Scroll Bar 2" hidden="1">
              <a:extLst>
                <a:ext uri="{63B3BB69-23CF-44E3-9099-C40C66FF867C}">
                  <a14:compatExt spid="_x0000_s33794"/>
                </a:ext>
                <a:ext uri="{FF2B5EF4-FFF2-40B4-BE49-F238E27FC236}">
                  <a16:creationId xmlns:a16="http://schemas.microsoft.com/office/drawing/2014/main" id="{00000000-0008-0000-0900-000002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57150</xdr:colOff>
          <xdr:row>0</xdr:row>
          <xdr:rowOff>0</xdr:rowOff>
        </xdr:from>
        <xdr:to>
          <xdr:col>3</xdr:col>
          <xdr:colOff>228600</xdr:colOff>
          <xdr:row>1</xdr:row>
          <xdr:rowOff>9525</xdr:rowOff>
        </xdr:to>
        <xdr:sp macro="" textlink="">
          <xdr:nvSpPr>
            <xdr:cNvPr id="33795" name="Check Box 3" hidden="1">
              <a:extLst>
                <a:ext uri="{63B3BB69-23CF-44E3-9099-C40C66FF867C}">
                  <a14:compatExt spid="_x0000_s33795"/>
                </a:ext>
                <a:ext uri="{FF2B5EF4-FFF2-40B4-BE49-F238E27FC236}">
                  <a16:creationId xmlns:a16="http://schemas.microsoft.com/office/drawing/2014/main" id="{00000000-0008-0000-0900-000003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debug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0</xdr:colOff>
          <xdr:row>11</xdr:row>
          <xdr:rowOff>0</xdr:rowOff>
        </xdr:from>
        <xdr:to>
          <xdr:col>13</xdr:col>
          <xdr:colOff>0</xdr:colOff>
          <xdr:row>13</xdr:row>
          <xdr:rowOff>0</xdr:rowOff>
        </xdr:to>
        <xdr:sp macro="" textlink="">
          <xdr:nvSpPr>
            <xdr:cNvPr id="33796" name="Spinner 4" hidden="1">
              <a:extLst>
                <a:ext uri="{63B3BB69-23CF-44E3-9099-C40C66FF867C}">
                  <a14:compatExt spid="_x0000_s33796"/>
                </a:ext>
                <a:ext uri="{FF2B5EF4-FFF2-40B4-BE49-F238E27FC236}">
                  <a16:creationId xmlns:a16="http://schemas.microsoft.com/office/drawing/2014/main" id="{00000000-0008-0000-0900-000004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0</xdr:colOff>
          <xdr:row>11</xdr:row>
          <xdr:rowOff>0</xdr:rowOff>
        </xdr:from>
        <xdr:to>
          <xdr:col>16</xdr:col>
          <xdr:colOff>0</xdr:colOff>
          <xdr:row>13</xdr:row>
          <xdr:rowOff>0</xdr:rowOff>
        </xdr:to>
        <xdr:sp macro="" textlink="">
          <xdr:nvSpPr>
            <xdr:cNvPr id="33797" name="Spinner 5" hidden="1">
              <a:extLst>
                <a:ext uri="{63B3BB69-23CF-44E3-9099-C40C66FF867C}">
                  <a14:compatExt spid="_x0000_s33797"/>
                </a:ext>
                <a:ext uri="{FF2B5EF4-FFF2-40B4-BE49-F238E27FC236}">
                  <a16:creationId xmlns:a16="http://schemas.microsoft.com/office/drawing/2014/main" id="{00000000-0008-0000-0900-000005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E3A6D24-61A5-4AED-BF33-F0F7D3FFFD9D}" name="次のミノデータ" displayName="次のミノデータ" ref="A1:F15" totalsRowShown="0">
  <autoFilter ref="A1:F15" xr:uid="{9F50E4F3-7090-4EB5-9CDB-BD062F72C019}"/>
  <tableColumns count="6">
    <tableColumn id="1" xr3:uid="{0375BC68-EEDC-416B-BD59-E495CECFFF7D}" name="順番"/>
    <tableColumn id="2" xr3:uid="{D3E865E0-ED93-491D-A9C4-1A0C86C16CEA}" name="RAND1" dataDxfId="7">
      <calculatedColumnFormula>IF(次のミノデータ[[#This Row],[順番]]&lt;=7, IF(OR(次のミノ_初期化,次のミノ_RAND1計算),RAND(),次のミノデータ[[#This Row],[RAND1]]),-1)</calculatedColumnFormula>
    </tableColumn>
    <tableColumn id="3" xr3:uid="{1D669917-6782-4C4E-B2A8-620B8EBCD7D9}" name="RAND2" dataDxfId="6">
      <calculatedColumnFormula>IF(次のミノデータ[[#This Row],[順番]]&gt;7, IF(OR(次のミノ_初期化,次のミノ_RAND2計算),RAND(),次のミノデータ[[#This Row],[RAND2]]),-1)</calculatedColumnFormula>
    </tableColumn>
    <tableColumn id="4" xr3:uid="{2D4EDD97-C01E-4B6E-B749-1FDBC2442943}" name="RANK1" dataDxfId="5">
      <calculatedColumnFormula>_xlfn.RANK.EQ(次のミノデータ[[#This Row],[RAND1]],次のミノデータ[RAND1])</calculatedColumnFormula>
    </tableColumn>
    <tableColumn id="6" xr3:uid="{10E1FCAB-9F44-49B5-B2F2-46E2F16CDEB8}" name="RANK2" dataDxfId="4">
      <calculatedColumnFormula>_xlfn.RANK.EQ(次のミノデータ[[#This Row],[RAND2]],次のミノデータ[RAND2])</calculatedColumnFormula>
    </tableColumn>
    <tableColumn id="5" xr3:uid="{91563FEB-B272-44F6-993C-2250523BBA54}" name="ミノ" dataDxfId="3">
      <calculatedColumnFormula array="1">INDEX(ミノ[ミノ],MIN(次のミノデータ[[#This Row],[RANK1]],次のミノデータ[[#This Row],[RANK2]]))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4BCA614-1771-40A9-A843-9B5D8D23E84F}" name="操作履歴" displayName="操作履歴" ref="A1:B2" insertRow="1" totalsRowShown="0">
  <autoFilter ref="A1:B2" xr:uid="{CCFA032E-859E-4CCF-B5BA-099999FBFF4D}"/>
  <tableColumns count="2">
    <tableColumn id="1" xr3:uid="{FE483692-B794-46F5-8B1F-1A6CBA9D2F99}" name="ID">
      <calculatedColumnFormula>ROW()-1</calculatedColumnFormula>
    </tableColumn>
    <tableColumn id="2" xr3:uid="{B0AC0A2A-2772-44F5-9C89-C1244BD8F3A3}" name="ボタン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FE86443-37C7-4B4B-8069-776C8854D47B}" name="落下速度" displayName="落下速度" ref="A4:B14" totalsRowShown="0">
  <autoFilter ref="A4:B14" xr:uid="{58BDF093-6612-4F2D-BD48-59882DDBC676}"/>
  <tableColumns count="2">
    <tableColumn id="1" xr3:uid="{0CAE591F-BF10-4515-B2D4-641AFD2ED6E1}" name="レベル"/>
    <tableColumn id="2" xr3:uid="{6DE132F3-40A7-4730-9FD3-C043A68CD65E}" name="速度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A09E418-77EA-42C4-80B3-EE3F8790B27C}" name="ミノ" displayName="ミノ" ref="A1:B8" totalsRowShown="0">
  <autoFilter ref="A1:B8" xr:uid="{C13F24EA-9DFD-4271-AF56-8CED03275AEE}"/>
  <tableColumns count="2">
    <tableColumn id="2" xr3:uid="{0FC07035-80EE-4D2D-AB3E-067C1452F701}" name="ミノID"/>
    <tableColumn id="1" xr3:uid="{37B803CE-D394-4814-BEE0-52019F2EB041}" name="ミノ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DE754E-BD78-4993-ADFF-46CA68AAF2F8}" name="ミノの形" displayName="ミノの形" ref="A1:F449" totalsRowShown="0">
  <autoFilter ref="A1:F449" xr:uid="{62B41BF7-A3C7-43EB-B484-5C6595865E69}"/>
  <tableColumns count="6">
    <tableColumn id="1" xr3:uid="{2FFD3D57-7301-471D-AAAE-10546D0591D1}" name="ID" dataDxfId="2"/>
    <tableColumn id="2" xr3:uid="{3CF4AC05-32DC-4270-8FD7-89564229925D}" name="ミノの種類"/>
    <tableColumn id="6" xr3:uid="{8CFAEF6A-D6B9-4AD9-9BFA-17073A1C2FC3}" name="回転状況"/>
    <tableColumn id="3" xr3:uid="{DE635F0A-F363-4D09-8526-926543BC217D}" name="位置X"/>
    <tableColumn id="4" xr3:uid="{FEB41296-AB0B-4028-9947-BE2CFA8F855A}" name="位置Y"/>
    <tableColumn id="5" xr3:uid="{A41B4271-A4A4-42B8-82BE-650867ACF969}" name="値" dataDxfId="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5C16A70-61CF-462F-84B9-0DCC12AAD632}" name="SRS" displayName="SRS" ref="A1:G81" totalsRowShown="0">
  <autoFilter ref="A1:G81" xr:uid="{AC2C273A-FF86-4576-922E-C8842ED9EC4D}"/>
  <sortState xmlns:xlrd2="http://schemas.microsoft.com/office/spreadsheetml/2017/richdata2" ref="A2:G81">
    <sortCondition ref="A1:A81"/>
  </sortState>
  <tableColumns count="7">
    <tableColumn id="7" xr3:uid="{6A789132-CA1D-45FB-9D02-91D8729ED9B7}" name="ID" dataDxfId="0">
      <calculatedColumnFormula>VALUE(SRS[[#This Row],[ミノタイプ]]&amp;SRS[[#This Row],[回転前]]&amp;SRS[[#This Row],[回転後]]&amp;SRS[[#This Row],[テストする順番]])</calculatedColumnFormula>
    </tableColumn>
    <tableColumn id="1" xr3:uid="{B79F3D65-E6BE-4D5C-8CB6-21731113E7C9}" name="ミノタイプ"/>
    <tableColumn id="2" xr3:uid="{44586C49-9A7F-4328-B034-B9CFB2950D01}" name="回転前"/>
    <tableColumn id="3" xr3:uid="{2E877CEC-F592-4FE0-A6D3-525A337BD0FF}" name="回転後"/>
    <tableColumn id="4" xr3:uid="{EA61B1D1-03C2-4557-901A-978308092572}" name="テストする順番"/>
    <tableColumn id="5" xr3:uid="{D9E942DB-D8FB-461E-9243-D83A99B4FF3F}" name="キックX"/>
    <tableColumn id="6" xr3:uid="{E6BCE3F8-E56F-4663-8DB9-2143A5ADED49}" name="キック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eg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8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.xml"/><Relationship Id="rId5" Type="http://schemas.openxmlformats.org/officeDocument/2006/relationships/ctrlProp" Target="../ctrlProps/ctrlProp10.xml"/><Relationship Id="rId4" Type="http://schemas.openxmlformats.org/officeDocument/2006/relationships/ctrlProp" Target="../ctrlProps/ctrlProp9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5.xml"/><Relationship Id="rId3" Type="http://schemas.openxmlformats.org/officeDocument/2006/relationships/vmlDrawing" Target="../drawings/vmlDrawing4.vml"/><Relationship Id="rId7" Type="http://schemas.openxmlformats.org/officeDocument/2006/relationships/ctrlProp" Target="../ctrlProps/ctrlProp14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6" Type="http://schemas.openxmlformats.org/officeDocument/2006/relationships/ctrlProp" Target="../ctrlProps/ctrlProp13.xml"/><Relationship Id="rId5" Type="http://schemas.openxmlformats.org/officeDocument/2006/relationships/ctrlProp" Target="../ctrlProps/ctrlProp12.xml"/><Relationship Id="rId10" Type="http://schemas.openxmlformats.org/officeDocument/2006/relationships/comments" Target="../comments1.xml"/><Relationship Id="rId4" Type="http://schemas.openxmlformats.org/officeDocument/2006/relationships/ctrlProp" Target="../ctrlProps/ctrlProp11.xml"/><Relationship Id="rId9" Type="http://schemas.openxmlformats.org/officeDocument/2006/relationships/ctrlProp" Target="../ctrlProps/ctrlProp16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5" Type="http://schemas.openxmlformats.org/officeDocument/2006/relationships/comments" Target="../comments2.xml"/><Relationship Id="rId4" Type="http://schemas.openxmlformats.org/officeDocument/2006/relationships/ctrlProp" Target="../ctrlProps/ctrlProp1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2.xml"/><Relationship Id="rId3" Type="http://schemas.openxmlformats.org/officeDocument/2006/relationships/vmlDrawing" Target="../drawings/vmlDrawing6.vml"/><Relationship Id="rId7" Type="http://schemas.openxmlformats.org/officeDocument/2006/relationships/ctrlProp" Target="../ctrlProps/ctrlProp21.x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Relationship Id="rId6" Type="http://schemas.openxmlformats.org/officeDocument/2006/relationships/ctrlProp" Target="../ctrlProps/ctrlProp20.xml"/><Relationship Id="rId5" Type="http://schemas.openxmlformats.org/officeDocument/2006/relationships/ctrlProp" Target="../ctrlProps/ctrlProp19.xml"/><Relationship Id="rId4" Type="http://schemas.openxmlformats.org/officeDocument/2006/relationships/ctrlProp" Target="../ctrlProps/ctrlProp18.xm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7.xml"/><Relationship Id="rId3" Type="http://schemas.openxmlformats.org/officeDocument/2006/relationships/vmlDrawing" Target="../drawings/vmlDrawing7.vml"/><Relationship Id="rId7" Type="http://schemas.openxmlformats.org/officeDocument/2006/relationships/ctrlProp" Target="../ctrlProps/ctrlProp26.x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Relationship Id="rId6" Type="http://schemas.openxmlformats.org/officeDocument/2006/relationships/ctrlProp" Target="../ctrlProps/ctrlProp25.xml"/><Relationship Id="rId5" Type="http://schemas.openxmlformats.org/officeDocument/2006/relationships/ctrlProp" Target="../ctrlProps/ctrlProp24.xml"/><Relationship Id="rId4" Type="http://schemas.openxmlformats.org/officeDocument/2006/relationships/ctrlProp" Target="../ctrlProps/ctrlProp23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9F88C-4648-4B7C-9034-675482022D5E}">
  <sheetPr codeName="Sheet17"/>
  <dimension ref="C1:D17"/>
  <sheetViews>
    <sheetView showGridLines="0" tabSelected="1" zoomScale="205" zoomScaleNormal="205" workbookViewId="0"/>
  </sheetViews>
  <sheetFormatPr defaultRowHeight="18.75"/>
  <sheetData>
    <row r="1" spans="3:3">
      <c r="C1" s="67"/>
    </row>
    <row r="17" spans="4:4">
      <c r="D17" s="63"/>
    </row>
  </sheetData>
  <sheetProtection sheet="1" objects="1" scenarios="1"/>
  <phoneticPr fontId="1"/>
  <pageMargins left="0.7" right="0.7" top="0.75" bottom="0.75" header="0.3" footer="0.3"/>
  <pageSetup paperSize="9" orientation="portrait" horizontalDpi="4294967294" verticalDpi="0" r:id="rId1"/>
  <drawing r:id="rId2"/>
  <picture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2F87F-6B3A-4BE9-AA29-1DD8049035F7}">
  <sheetPr codeName="Sheet11"/>
  <dimension ref="Q1:U8"/>
  <sheetViews>
    <sheetView showGridLines="0" zoomScale="115" zoomScaleNormal="115" workbookViewId="0"/>
  </sheetViews>
  <sheetFormatPr defaultColWidth="0" defaultRowHeight="18.75" zeroHeight="1"/>
  <cols>
    <col min="1" max="16" width="3.125" customWidth="1"/>
    <col min="17" max="21" width="3.125" hidden="1" customWidth="1"/>
  </cols>
  <sheetData>
    <row r="1"/>
    <row r="2"/>
    <row r="3"/>
    <row r="4"/>
    <row r="5"/>
    <row r="6"/>
    <row r="7"/>
    <row r="8"/>
  </sheetData>
  <sheetProtection sheet="1" objects="1" scenarios="1"/>
  <phoneticPr fontId="1"/>
  <pageMargins left="0.7" right="0.7" top="0.75" bottom="0.75" header="0.3" footer="0.3"/>
  <pageSetup paperSize="9" orientation="portrait" horizontalDpi="4294967294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61" r:id="rId4" name="Option Button 1">
              <controlPr defaultSize="0" autoFill="0" autoLine="0" autoPict="0">
                <anchor>
                  <from>
                    <xdr:col>2</xdr:col>
                    <xdr:colOff>0</xdr:colOff>
                    <xdr:row>4</xdr:row>
                    <xdr:rowOff>0</xdr:rowOff>
                  </from>
                  <to>
                    <xdr:col>3</xdr:col>
                    <xdr:colOff>0</xdr:colOff>
                    <xdr:row>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62" r:id="rId5" name="Option Button 2">
              <controlPr defaultSize="0" autoFill="0" autoLine="0" autoPict="0">
                <anchor>
                  <from>
                    <xdr:col>3</xdr:col>
                    <xdr:colOff>238125</xdr:colOff>
                    <xdr:row>3</xdr:row>
                    <xdr:rowOff>238125</xdr:rowOff>
                  </from>
                  <to>
                    <xdr:col>4</xdr:col>
                    <xdr:colOff>238125</xdr:colOff>
                    <xdr:row>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63" r:id="rId6" name="Option Button 3">
              <controlPr defaultSize="0" autoFill="0" autoLine="0" autoPict="0">
                <anchor>
                  <from>
                    <xdr:col>3</xdr:col>
                    <xdr:colOff>0</xdr:colOff>
                    <xdr:row>2</xdr:row>
                    <xdr:rowOff>238125</xdr:rowOff>
                  </from>
                  <to>
                    <xdr:col>3</xdr:col>
                    <xdr:colOff>238125</xdr:colOff>
                    <xdr:row>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64" r:id="rId7" name="Option Button 4">
              <controlPr defaultSize="0" autoFill="0" autoLine="0" autoPict="0">
                <anchor>
                  <from>
                    <xdr:col>12</xdr:col>
                    <xdr:colOff>161925</xdr:colOff>
                    <xdr:row>4</xdr:row>
                    <xdr:rowOff>123825</xdr:rowOff>
                  </from>
                  <to>
                    <xdr:col>14</xdr:col>
                    <xdr:colOff>38100</xdr:colOff>
                    <xdr:row>5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65" r:id="rId8" name="Option Button 5">
              <controlPr defaultSize="0" autoFill="0" autoLine="0" autoPict="0">
                <anchor>
                  <from>
                    <xdr:col>10</xdr:col>
                    <xdr:colOff>142875</xdr:colOff>
                    <xdr:row>4</xdr:row>
                    <xdr:rowOff>114300</xdr:rowOff>
                  </from>
                  <to>
                    <xdr:col>12</xdr:col>
                    <xdr:colOff>9525</xdr:colOff>
                    <xdr:row>5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67" r:id="rId9" name="Option Button 7">
              <controlPr defaultSize="0" autoFill="0" autoLine="0" autoPict="0">
                <anchor>
                  <from>
                    <xdr:col>3</xdr:col>
                    <xdr:colOff>0</xdr:colOff>
                    <xdr:row>5</xdr:row>
                    <xdr:rowOff>0</xdr:rowOff>
                  </from>
                  <to>
                    <xdr:col>3</xdr:col>
                    <xdr:colOff>238125</xdr:colOff>
                    <xdr:row>5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68" r:id="rId10" name="Option Button 8">
              <controlPr defaultSize="0" autoFill="0" autoLine="0" autoPict="0">
                <anchor>
                  <from>
                    <xdr:col>12</xdr:col>
                    <xdr:colOff>28575</xdr:colOff>
                    <xdr:row>1</xdr:row>
                    <xdr:rowOff>9525</xdr:rowOff>
                  </from>
                  <to>
                    <xdr:col>14</xdr:col>
                    <xdr:colOff>219075</xdr:colOff>
                    <xdr:row>1</xdr:row>
                    <xdr:rowOff>180975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C9C23-18C0-40B8-A617-89666EB9E61F}">
  <sheetPr codeName="Sheet9"/>
  <dimension ref="A1:D60"/>
  <sheetViews>
    <sheetView zoomScale="130" zoomScaleNormal="130" workbookViewId="0"/>
  </sheetViews>
  <sheetFormatPr defaultRowHeight="18.75"/>
  <cols>
    <col min="1" max="1" width="18.25" customWidth="1"/>
    <col min="2" max="2" width="33.875" bestFit="1" customWidth="1"/>
    <col min="3" max="3" width="15.875" customWidth="1"/>
    <col min="4" max="4" width="13" bestFit="1" customWidth="1"/>
  </cols>
  <sheetData>
    <row r="1" spans="1:4">
      <c r="A1" s="8" t="s">
        <v>14</v>
      </c>
      <c r="B1" s="8"/>
    </row>
    <row r="2" spans="1:4">
      <c r="A2" t="b">
        <f ca="1">OR(B2,B5)</f>
        <v>0</v>
      </c>
      <c r="B2" t="b">
        <v>0</v>
      </c>
    </row>
    <row r="4" spans="1:4">
      <c r="A4" s="8" t="s">
        <v>108</v>
      </c>
      <c r="B4" s="8"/>
    </row>
    <row r="5" spans="1:4">
      <c r="A5" t="s">
        <v>109</v>
      </c>
      <c r="B5" t="b">
        <f ca="1">AND(C56=リセット,C57)</f>
        <v>0</v>
      </c>
    </row>
    <row r="7" spans="1:4">
      <c r="A7" s="8" t="s">
        <v>27</v>
      </c>
      <c r="B7" s="8"/>
    </row>
    <row r="8" spans="1:4">
      <c r="A8" t="s">
        <v>18</v>
      </c>
      <c r="B8" t="b">
        <f ca="1">NOT(初期化)</f>
        <v>1</v>
      </c>
    </row>
    <row r="9" spans="1:4">
      <c r="A9" s="10" t="s">
        <v>256</v>
      </c>
      <c r="B9" s="11"/>
      <c r="C9" s="11"/>
      <c r="D9" s="11"/>
    </row>
    <row r="10" spans="1:4">
      <c r="A10" t="s">
        <v>69</v>
      </c>
      <c r="B10" s="55">
        <f ca="1">NOW()</f>
        <v>44223.930000347224</v>
      </c>
    </row>
    <row r="11" spans="1:4">
      <c r="C11" s="5" t="s">
        <v>25</v>
      </c>
    </row>
    <row r="12" spans="1:4" ht="39.75">
      <c r="A12" s="68" t="s">
        <v>297</v>
      </c>
    </row>
    <row r="13" spans="1:4">
      <c r="A13" s="9" t="s">
        <v>19</v>
      </c>
      <c r="B13" s="9" t="s">
        <v>134</v>
      </c>
      <c r="C13" s="9" t="s">
        <v>21</v>
      </c>
      <c r="D13" s="9" t="s">
        <v>22</v>
      </c>
    </row>
    <row r="14" spans="1:4">
      <c r="A14">
        <v>1</v>
      </c>
      <c r="B14" t="s">
        <v>95</v>
      </c>
      <c r="D14">
        <f>A22</f>
        <v>2</v>
      </c>
    </row>
    <row r="15" spans="1:4">
      <c r="B15" t="s">
        <v>291</v>
      </c>
      <c r="C15" s="7">
        <f ca="1">MIN(1+INT(消したライン数/5),10)</f>
        <v>1</v>
      </c>
    </row>
    <row r="16" spans="1:4">
      <c r="B16" t="s">
        <v>292</v>
      </c>
      <c r="C16" s="7">
        <f ca="1">INDEX(落下速度[速度],MATCH(レベル,落下速度[レベル],1))</f>
        <v>1000</v>
      </c>
    </row>
    <row r="17" spans="1:4">
      <c r="B17" t="s">
        <v>293</v>
      </c>
      <c r="C17" s="55">
        <f ca="1">IF(初期化,"",IF(B24=A14,B10,C17))</f>
        <v>44223.92990949074</v>
      </c>
    </row>
    <row r="18" spans="1:4">
      <c r="B18" t="s">
        <v>294</v>
      </c>
      <c r="C18" s="7">
        <f ca="1">IF(C17="",0,MAX(INT((B10-C17)*24*60*60*1000),0))</f>
        <v>7850</v>
      </c>
    </row>
    <row r="19" spans="1:4" ht="7.5" customHeight="1">
      <c r="C19" s="7"/>
    </row>
    <row r="20" spans="1:4">
      <c r="B20" t="s">
        <v>295</v>
      </c>
      <c r="C20" t="b">
        <f ca="1">C18&gt;=C16</f>
        <v>1</v>
      </c>
    </row>
    <row r="21" spans="1:4">
      <c r="B21" t="s">
        <v>296</v>
      </c>
      <c r="C21" t="b">
        <f ca="1">NOT(接地している)</f>
        <v>1</v>
      </c>
    </row>
    <row r="22" spans="1:4">
      <c r="A22">
        <v>2</v>
      </c>
      <c r="B22" t="s">
        <v>96</v>
      </c>
      <c r="C22" t="b">
        <f ca="1">AND(C20,C21)</f>
        <v>1</v>
      </c>
      <c r="D22">
        <f ca="1">IF(C22=FALSE,A22,A14)</f>
        <v>1</v>
      </c>
    </row>
    <row r="23" spans="1:4">
      <c r="A23" s="10" t="s">
        <v>135</v>
      </c>
      <c r="B23" s="11"/>
      <c r="C23" s="11"/>
      <c r="D23" s="11"/>
    </row>
    <row r="24" spans="1:4">
      <c r="A24" t="s">
        <v>26</v>
      </c>
      <c r="B24">
        <f ca="1">IF(初期化,1,IF(ゲームオーバーである,2,IFERROR(INDEX($D$14:$D$22,MATCH($B$24,$A$14:$A$22,1)),B24)))</f>
        <v>1</v>
      </c>
    </row>
    <row r="25" spans="1:4">
      <c r="A25" t="s">
        <v>111</v>
      </c>
      <c r="B25" t="b">
        <f ca="1">B24&lt;&gt;A22</f>
        <v>1</v>
      </c>
    </row>
    <row r="31" spans="1:4" ht="39.75">
      <c r="A31" s="68" t="s">
        <v>97</v>
      </c>
    </row>
    <row r="32" spans="1:4">
      <c r="A32" s="9" t="s">
        <v>19</v>
      </c>
      <c r="B32" s="9" t="s">
        <v>20</v>
      </c>
      <c r="C32" s="9" t="s">
        <v>21</v>
      </c>
      <c r="D32" s="9" t="s">
        <v>22</v>
      </c>
    </row>
    <row r="33" spans="1:4">
      <c r="A33">
        <v>1</v>
      </c>
      <c r="B33" t="s">
        <v>101</v>
      </c>
      <c r="D33">
        <f>A34</f>
        <v>2</v>
      </c>
    </row>
    <row r="34" spans="1:4">
      <c r="A34">
        <v>2</v>
      </c>
      <c r="B34" t="s">
        <v>98</v>
      </c>
      <c r="C34" t="b">
        <f ca="1">AND(B45=A34,接地している,OR(B39&gt;=遊び時間,操作回数&gt;=15,C56=ハードドロップ))</f>
        <v>0</v>
      </c>
      <c r="D34">
        <f ca="1">IF(C34,A35,A34)</f>
        <v>2</v>
      </c>
    </row>
    <row r="35" spans="1:4">
      <c r="A35">
        <v>3</v>
      </c>
      <c r="B35" t="s">
        <v>99</v>
      </c>
      <c r="C35" t="b">
        <f ca="1">B45=A35</f>
        <v>0</v>
      </c>
      <c r="D35">
        <f>A36</f>
        <v>4</v>
      </c>
    </row>
    <row r="36" spans="1:4">
      <c r="A36">
        <v>4</v>
      </c>
      <c r="B36" t="s">
        <v>100</v>
      </c>
      <c r="D36">
        <f>A34</f>
        <v>2</v>
      </c>
    </row>
    <row r="37" spans="1:4">
      <c r="A37" s="10" t="s">
        <v>23</v>
      </c>
      <c r="B37" s="11"/>
      <c r="C37" s="11"/>
      <c r="D37" s="11"/>
    </row>
    <row r="38" spans="1:4">
      <c r="A38" t="s">
        <v>71</v>
      </c>
      <c r="B38" s="55" t="str">
        <f ca="1">IF(OR(初期化,NOT(接地している)),"",IF(AND(接地している,B60=A57),B10,  IF( AND(接地している,B38=""),B10,B38)))</f>
        <v/>
      </c>
    </row>
    <row r="39" spans="1:4">
      <c r="A39" t="s">
        <v>70</v>
      </c>
      <c r="B39" s="7">
        <f ca="1">IF(B38="",0,MAX(INT((B10-B38)*24*60*60*1000),0))</f>
        <v>0</v>
      </c>
    </row>
    <row r="40" spans="1:4">
      <c r="A40" t="s">
        <v>300</v>
      </c>
      <c r="B40" s="7">
        <f ca="1">IF(次のミノFLG,22,MIN(現在位置Y,B40))</f>
        <v>21</v>
      </c>
    </row>
    <row r="41" spans="1:4">
      <c r="A41" t="s">
        <v>72</v>
      </c>
      <c r="B41" s="7">
        <f ca="1">IF(OR(A2,B40&lt;&gt;B42),0,IF(B60=A57,操作回数+1,操作回数))</f>
        <v>0</v>
      </c>
    </row>
    <row r="42" spans="1:4">
      <c r="A42" t="s">
        <v>301</v>
      </c>
      <c r="B42">
        <f ca="1">IF(次のミノFLG,22,IF(B40&lt;&gt;B42,B40,B42))</f>
        <v>21</v>
      </c>
    </row>
    <row r="43" spans="1:4">
      <c r="A43" t="s">
        <v>234</v>
      </c>
      <c r="B43">
        <f ca="1">IF(初期化,0,IF(ラインを消す,MIN(99999,B43+レベル*同時に消すライン数^2*100),B43))</f>
        <v>0</v>
      </c>
    </row>
    <row r="44" spans="1:4">
      <c r="A44" t="s">
        <v>78</v>
      </c>
      <c r="B44" s="7" t="b">
        <f ca="1">IF(初期化,TRUE,IF(B45=A36,TRUE,FALSE))</f>
        <v>0</v>
      </c>
    </row>
    <row r="45" spans="1:4">
      <c r="A45" t="s">
        <v>26</v>
      </c>
      <c r="B45">
        <f ca="1">IF(初期化,1,IF(ゲームオーバーである,2,IFERROR(INDEX($D$33:$D$36,MATCH($B$45,$A$33:$A$36,1)),B45)))</f>
        <v>2</v>
      </c>
    </row>
    <row r="46" spans="1:4">
      <c r="A46" t="s">
        <v>111</v>
      </c>
      <c r="B46" t="b">
        <f ca="1">B45&lt;&gt;A34</f>
        <v>0</v>
      </c>
    </row>
    <row r="52" spans="1:4" ht="39.75">
      <c r="A52" s="68" t="s">
        <v>299</v>
      </c>
    </row>
    <row r="53" spans="1:4">
      <c r="A53" s="9" t="s">
        <v>19</v>
      </c>
      <c r="B53" s="9" t="s">
        <v>20</v>
      </c>
      <c r="C53" s="9" t="s">
        <v>21</v>
      </c>
      <c r="D53" s="9" t="s">
        <v>22</v>
      </c>
    </row>
    <row r="54" spans="1:4">
      <c r="A54">
        <v>1</v>
      </c>
      <c r="B54" t="s">
        <v>24</v>
      </c>
      <c r="C54">
        <f ca="1">IF(処理開始,MAX(操作履歴[ID]),0)</f>
        <v>0</v>
      </c>
      <c r="D54">
        <f>A56</f>
        <v>2</v>
      </c>
    </row>
    <row r="55" spans="1:4">
      <c r="B55" t="s">
        <v>298</v>
      </c>
      <c r="C55" t="str">
        <f ca="1">IFERROR(INDEX(操作履歴[ボタン],MATCH($C$54,操作履歴[ID],1)),"")</f>
        <v/>
      </c>
    </row>
    <row r="56" spans="1:4">
      <c r="A56">
        <v>2</v>
      </c>
      <c r="B56" t="s">
        <v>79</v>
      </c>
      <c r="C56" t="str">
        <f ca="1">IF(初期化,"",IF($C$54&lt;&gt;$B$59,直前に押したボタン,""))</f>
        <v/>
      </c>
      <c r="D56">
        <f ca="1">IF(OR(C56="",B25,B46,AND(ゲームオーバーである,C56&lt;&gt;リセット)),A56,A57)</f>
        <v>2</v>
      </c>
    </row>
    <row r="57" spans="1:4">
      <c r="A57">
        <v>3</v>
      </c>
      <c r="B57" t="s">
        <v>83</v>
      </c>
      <c r="C57" t="b">
        <f ca="1">AND($B$60=A57)</f>
        <v>0</v>
      </c>
      <c r="D57">
        <f>A56</f>
        <v>2</v>
      </c>
    </row>
    <row r="58" spans="1:4">
      <c r="A58" s="10" t="s">
        <v>23</v>
      </c>
      <c r="B58" s="11"/>
      <c r="C58" s="11"/>
      <c r="D58" s="11"/>
    </row>
    <row r="59" spans="1:4">
      <c r="A59" t="s">
        <v>24</v>
      </c>
      <c r="B59">
        <f ca="1">IF(処理開始,IF(OR($B$60=A54,$B$60=A57),C54,B59),0)</f>
        <v>0</v>
      </c>
      <c r="C59" s="5"/>
    </row>
    <row r="60" spans="1:4">
      <c r="A60" t="s">
        <v>26</v>
      </c>
      <c r="B60">
        <f ca="1">IF(初期化,1,IFERROR(INDEX($D$54:$D$57,MATCH($B$60,$A$54:$A$57,1)),B60))</f>
        <v>2</v>
      </c>
    </row>
  </sheetData>
  <phoneticPr fontId="1"/>
  <conditionalFormatting sqref="A15:A19 A20:C22 A14:C14 D14:D22">
    <cfRule type="expression" dxfId="10" priority="121">
      <formula>$B$24=$A14</formula>
    </cfRule>
  </conditionalFormatting>
  <conditionalFormatting sqref="A33:D36">
    <cfRule type="expression" dxfId="9" priority="124">
      <formula>$B$45=$A33</formula>
    </cfRule>
  </conditionalFormatting>
  <conditionalFormatting sqref="A54:D56">
    <cfRule type="expression" dxfId="8" priority="125">
      <formula>$B$60=$A54</formula>
    </cfRule>
  </conditionalFormatting>
  <pageMargins left="0.7" right="0.7" top="0.75" bottom="0.75" header="0.3" footer="0.3"/>
  <pageSetup paperSize="9" orientation="portrait" horizontalDpi="4294967294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3313" r:id="rId4" name="Check Box 1">
              <controlPr defaultSize="0" autoFill="0" autoLine="0" autoPict="0">
                <anchor moveWithCells="1">
                  <from>
                    <xdr:col>2</xdr:col>
                    <xdr:colOff>0</xdr:colOff>
                    <xdr:row>1</xdr:row>
                    <xdr:rowOff>0</xdr:rowOff>
                  </from>
                  <to>
                    <xdr:col>2</xdr:col>
                    <xdr:colOff>685800</xdr:colOff>
                    <xdr:row>2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2FD58-085C-4B2A-B1EC-7A42FC67DD1B}">
  <sheetPr codeName="Sheet12"/>
  <dimension ref="A1:N15"/>
  <sheetViews>
    <sheetView workbookViewId="0"/>
  </sheetViews>
  <sheetFormatPr defaultRowHeight="18.75"/>
  <cols>
    <col min="1" max="6" width="9.625" customWidth="1"/>
    <col min="8" max="8" width="21.125" bestFit="1" customWidth="1"/>
  </cols>
  <sheetData>
    <row r="1" spans="1:14">
      <c r="A1" t="s">
        <v>59</v>
      </c>
      <c r="B1" t="s">
        <v>57</v>
      </c>
      <c r="C1" t="s">
        <v>58</v>
      </c>
      <c r="D1" t="s">
        <v>61</v>
      </c>
      <c r="E1" t="s">
        <v>62</v>
      </c>
      <c r="F1" t="s">
        <v>55</v>
      </c>
      <c r="H1" t="s">
        <v>60</v>
      </c>
      <c r="I1" t="b">
        <f ca="1">初期化</f>
        <v>0</v>
      </c>
    </row>
    <row r="2" spans="1:14">
      <c r="A2">
        <v>1</v>
      </c>
      <c r="B2">
        <f ca="1">IF(次のミノデータ[[#This Row],[順番]]&lt;=7, IF(OR(次のミノ_初期化,次のミノ_RAND1計算),RAND(),次のミノデータ[[#This Row],[RAND1]]),-1)</f>
        <v>0.71228652992933106</v>
      </c>
      <c r="C2">
        <f ca="1">IF(次のミノデータ[[#This Row],[順番]]&gt;7, IF(OR(次のミノ_初期化,次のミノ_RAND2計算),RAND(),次のミノデータ[[#This Row],[RAND2]]),-1)</f>
        <v>-1</v>
      </c>
      <c r="D2">
        <f ca="1">_xlfn.RANK.EQ(次のミノデータ[[#This Row],[RAND1]],次のミノデータ[RAND1])</f>
        <v>4</v>
      </c>
      <c r="E2">
        <f ca="1">_xlfn.RANK.EQ(次のミノデータ[[#This Row],[RAND2]],次のミノデータ[RAND2])</f>
        <v>8</v>
      </c>
      <c r="F2" t="str" cm="1">
        <f t="array" aca="1" ref="F2" ca="1">INDEX(ミノ[ミノ],MIN(次のミノデータ[[#This Row],[RANK1]],次のミノデータ[[#This Row],[RANK2]]))</f>
        <v>S</v>
      </c>
      <c r="H2" t="s">
        <v>63</v>
      </c>
      <c r="I2" t="b">
        <f ca="1">現在の順番=8</f>
        <v>0</v>
      </c>
    </row>
    <row r="3" spans="1:14">
      <c r="A3">
        <v>2</v>
      </c>
      <c r="B3">
        <f ca="1">IF(次のミノデータ[[#This Row],[順番]]&lt;=7, IF(OR(次のミノ_初期化,次のミノ_RAND1計算),RAND(),次のミノデータ[[#This Row],[RAND1]]),-1)</f>
        <v>0.384358430848598</v>
      </c>
      <c r="C3">
        <f ca="1">IF(次のミノデータ[[#This Row],[順番]]&gt;7, IF(OR(次のミノ_初期化,次のミノ_RAND2計算),RAND(),次のミノデータ[[#This Row],[RAND2]]),-1)</f>
        <v>-1</v>
      </c>
      <c r="D3">
        <f ca="1">_xlfn.RANK.EQ(次のミノデータ[[#This Row],[RAND1]],次のミノデータ[RAND1])</f>
        <v>5</v>
      </c>
      <c r="E3">
        <f ca="1">_xlfn.RANK.EQ(次のミノデータ[[#This Row],[RAND2]],次のミノデータ[RAND2])</f>
        <v>8</v>
      </c>
      <c r="F3" t="str" cm="1">
        <f t="array" aca="1" ref="F3" ca="1">INDEX(ミノ[ミノ],MIN(次のミノデータ[[#This Row],[RANK1]],次のミノデータ[[#This Row],[RANK2]]))</f>
        <v>Z</v>
      </c>
      <c r="H3" t="s">
        <v>64</v>
      </c>
      <c r="I3" t="b">
        <f ca="1">現在の順番=1</f>
        <v>1</v>
      </c>
      <c r="K3" s="52" t="s">
        <v>68</v>
      </c>
      <c r="L3" s="52"/>
      <c r="M3" s="52"/>
      <c r="N3" s="52"/>
    </row>
    <row r="4" spans="1:14">
      <c r="A4">
        <v>3</v>
      </c>
      <c r="B4">
        <f ca="1">IF(次のミノデータ[[#This Row],[順番]]&lt;=7, IF(OR(次のミノ_初期化,次のミノ_RAND1計算),RAND(),次のミノデータ[[#This Row],[RAND1]]),-1)</f>
        <v>0.11783652100279252</v>
      </c>
      <c r="C4">
        <f ca="1">IF(次のミノデータ[[#This Row],[順番]]&gt;7, IF(OR(次のミノ_初期化,次のミノ_RAND2計算),RAND(),次のミノデータ[[#This Row],[RAND2]]),-1)</f>
        <v>-1</v>
      </c>
      <c r="D4">
        <f ca="1">_xlfn.RANK.EQ(次のミノデータ[[#This Row],[RAND1]],次のミノデータ[RAND1])</f>
        <v>7</v>
      </c>
      <c r="E4">
        <f ca="1">_xlfn.RANK.EQ(次のミノデータ[[#This Row],[RAND2]],次のミノデータ[RAND2])</f>
        <v>8</v>
      </c>
      <c r="F4" t="str" cm="1">
        <f t="array" aca="1" ref="F4" ca="1">INDEX(ミノ[ミノ],MIN(次のミノデータ[[#This Row],[RANK1]],次のミノデータ[[#This Row],[RANK2]]))</f>
        <v>L</v>
      </c>
      <c r="K4" s="52" t="b">
        <v>0</v>
      </c>
      <c r="L4" s="52"/>
      <c r="M4" s="52"/>
      <c r="N4" s="52"/>
    </row>
    <row r="5" spans="1:14">
      <c r="A5">
        <v>4</v>
      </c>
      <c r="B5">
        <f ca="1">IF(次のミノデータ[[#This Row],[順番]]&lt;=7, IF(OR(次のミノ_初期化,次のミノ_RAND1計算),RAND(),次のミノデータ[[#This Row],[RAND1]]),-1)</f>
        <v>0.9166554619329722</v>
      </c>
      <c r="C5">
        <f ca="1">IF(次のミノデータ[[#This Row],[順番]]&gt;7, IF(OR(次のミノ_初期化,次のミノ_RAND2計算),RAND(),次のミノデータ[[#This Row],[RAND2]]),-1)</f>
        <v>-1</v>
      </c>
      <c r="D5">
        <f ca="1">_xlfn.RANK.EQ(次のミノデータ[[#This Row],[RAND1]],次のミノデータ[RAND1])</f>
        <v>1</v>
      </c>
      <c r="E5">
        <f ca="1">_xlfn.RANK.EQ(次のミノデータ[[#This Row],[RAND2]],次のミノデータ[RAND2])</f>
        <v>8</v>
      </c>
      <c r="F5" t="str" cm="1">
        <f t="array" aca="1" ref="F5" ca="1">INDEX(ミノ[ミノ],MIN(次のミノデータ[[#This Row],[RANK1]],次のミノデータ[[#This Row],[RANK2]]))</f>
        <v>I</v>
      </c>
      <c r="H5" t="s">
        <v>259</v>
      </c>
      <c r="I5" s="65">
        <f ca="1">IF(次のミノ_初期化,1,IF(K4,K5,IF(次のミノFLG,I5+1,I5)))</f>
        <v>1</v>
      </c>
      <c r="K5" s="52">
        <v>1</v>
      </c>
      <c r="L5" s="52"/>
      <c r="M5" s="52"/>
      <c r="N5" s="52"/>
    </row>
    <row r="6" spans="1:14">
      <c r="A6">
        <v>5</v>
      </c>
      <c r="B6">
        <f ca="1">IF(次のミノデータ[[#This Row],[順番]]&lt;=7, IF(OR(次のミノ_初期化,次のミノ_RAND1計算),RAND(),次のミノデータ[[#This Row],[RAND1]]),-1)</f>
        <v>0.81069540890198777</v>
      </c>
      <c r="C6">
        <f ca="1">IF(次のミノデータ[[#This Row],[順番]]&gt;7, IF(OR(次のミノ_初期化,次のミノ_RAND2計算),RAND(),次のミノデータ[[#This Row],[RAND2]]),-1)</f>
        <v>-1</v>
      </c>
      <c r="D6">
        <f ca="1">_xlfn.RANK.EQ(次のミノデータ[[#This Row],[RAND1]],次のミノデータ[RAND1])</f>
        <v>2</v>
      </c>
      <c r="E6">
        <f ca="1">_xlfn.RANK.EQ(次のミノデータ[[#This Row],[RAND2]],次のミノデータ[RAND2])</f>
        <v>8</v>
      </c>
      <c r="F6" t="str" cm="1">
        <f t="array" aca="1" ref="F6" ca="1">INDEX(ミノ[ミノ],MIN(次のミノデータ[[#This Row],[RANK1]],次のミノデータ[[#This Row],[RANK2]]))</f>
        <v>O</v>
      </c>
      <c r="I6" t="s">
        <v>257</v>
      </c>
      <c r="J6" t="s">
        <v>258</v>
      </c>
      <c r="K6" s="52"/>
      <c r="L6" s="52"/>
      <c r="M6" s="52"/>
      <c r="N6" s="52"/>
    </row>
    <row r="7" spans="1:14">
      <c r="A7">
        <v>6</v>
      </c>
      <c r="B7">
        <f ca="1">IF(次のミノデータ[[#This Row],[順番]]&lt;=7, IF(OR(次のミノ_初期化,次のミノ_RAND1計算),RAND(),次のミノデータ[[#This Row],[RAND1]]),-1)</f>
        <v>0.21637783234014696</v>
      </c>
      <c r="C7">
        <f ca="1">IF(次のミノデータ[[#This Row],[順番]]&gt;7, IF(OR(次のミノ_初期化,次のミノ_RAND2計算),RAND(),次のミノデータ[[#This Row],[RAND2]]),-1)</f>
        <v>-1</v>
      </c>
      <c r="D7">
        <f ca="1">_xlfn.RANK.EQ(次のミノデータ[[#This Row],[RAND1]],次のミノデータ[RAND1])</f>
        <v>6</v>
      </c>
      <c r="E7">
        <f ca="1">_xlfn.RANK.EQ(次のミノデータ[[#This Row],[RAND2]],次のミノデータ[RAND2])</f>
        <v>8</v>
      </c>
      <c r="F7" t="str" cm="1">
        <f t="array" aca="1" ref="F7" ca="1">INDEX(ミノ[ミノ],MIN(次のミノデータ[[#This Row],[RANK1]],次のミノデータ[[#This Row],[RANK2]]))</f>
        <v>J</v>
      </c>
      <c r="H7" t="s">
        <v>56</v>
      </c>
      <c r="I7">
        <f ca="1">MOD(I5-1,14)+1</f>
        <v>1</v>
      </c>
      <c r="J7" t="str" cm="1">
        <f t="array" aca="1" ref="J7" ca="1">INDEX(次のミノデータ[ミノ],I7)</f>
        <v>S</v>
      </c>
    </row>
    <row r="8" spans="1:14">
      <c r="A8">
        <v>7</v>
      </c>
      <c r="B8">
        <f ca="1">IF(次のミノデータ[[#This Row],[順番]]&lt;=7, IF(OR(次のミノ_初期化,次のミノ_RAND1計算),RAND(),次のミノデータ[[#This Row],[RAND1]]),-1)</f>
        <v>0.74400098704157436</v>
      </c>
      <c r="C8">
        <f ca="1">IF(次のミノデータ[[#This Row],[順番]]&gt;7, IF(OR(次のミノ_初期化,次のミノ_RAND2計算),RAND(),次のミノデータ[[#This Row],[RAND2]]),-1)</f>
        <v>-1</v>
      </c>
      <c r="D8">
        <f ca="1">_xlfn.RANK.EQ(次のミノデータ[[#This Row],[RAND1]],次のミノデータ[RAND1])</f>
        <v>3</v>
      </c>
      <c r="E8">
        <f ca="1">_xlfn.RANK.EQ(次のミノデータ[[#This Row],[RAND2]],次のミノデータ[RAND2])</f>
        <v>8</v>
      </c>
      <c r="F8" t="str" cm="1">
        <f t="array" aca="1" ref="F8" ca="1">INDEX(ミノ[ミノ],MIN(次のミノデータ[[#This Row],[RANK1]],次のミノデータ[[#This Row],[RANK2]]))</f>
        <v>T</v>
      </c>
      <c r="H8" t="s">
        <v>65</v>
      </c>
      <c r="I8">
        <f ca="1">MOD(I7,14)+1</f>
        <v>2</v>
      </c>
      <c r="J8" t="str" cm="1">
        <f t="array" aca="1" ref="J8" ca="1">INDEX(次のミノデータ[ミノ],I8)</f>
        <v>Z</v>
      </c>
    </row>
    <row r="9" spans="1:14">
      <c r="A9">
        <v>8</v>
      </c>
      <c r="B9">
        <f ca="1">IF(次のミノデータ[[#This Row],[順番]]&lt;=7, IF(OR(次のミノ_初期化,次のミノ_RAND1計算),RAND(),次のミノデータ[[#This Row],[RAND1]]),-1)</f>
        <v>-1</v>
      </c>
      <c r="C9">
        <f ca="1">IF(次のミノデータ[[#This Row],[順番]]&gt;7, IF(OR(次のミノ_初期化,次のミノ_RAND2計算),RAND(),次のミノデータ[[#This Row],[RAND2]]),-1)</f>
        <v>0.96670566033682004</v>
      </c>
      <c r="D9">
        <f ca="1">_xlfn.RANK.EQ(次のミノデータ[[#This Row],[RAND1]],次のミノデータ[RAND1])</f>
        <v>8</v>
      </c>
      <c r="E9">
        <f ca="1">_xlfn.RANK.EQ(次のミノデータ[[#This Row],[RAND2]],次のミノデータ[RAND2])</f>
        <v>1</v>
      </c>
      <c r="F9" t="str" cm="1">
        <f t="array" aca="1" ref="F9" ca="1">INDEX(ミノ[ミノ],MIN(次のミノデータ[[#This Row],[RANK1]],次のミノデータ[[#This Row],[RANK2]]))</f>
        <v>I</v>
      </c>
    </row>
    <row r="10" spans="1:14">
      <c r="A10">
        <v>9</v>
      </c>
      <c r="B10">
        <f ca="1">IF(次のミノデータ[[#This Row],[順番]]&lt;=7, IF(OR(次のミノ_初期化,次のミノ_RAND1計算),RAND(),次のミノデータ[[#This Row],[RAND1]]),-1)</f>
        <v>-1</v>
      </c>
      <c r="C10">
        <f ca="1">IF(次のミノデータ[[#This Row],[順番]]&gt;7, IF(OR(次のミノ_初期化,次のミノ_RAND2計算),RAND(),次のミノデータ[[#This Row],[RAND2]]),-1)</f>
        <v>0.77329045114604822</v>
      </c>
      <c r="D10">
        <f ca="1">_xlfn.RANK.EQ(次のミノデータ[[#This Row],[RAND1]],次のミノデータ[RAND1])</f>
        <v>8</v>
      </c>
      <c r="E10">
        <f ca="1">_xlfn.RANK.EQ(次のミノデータ[[#This Row],[RAND2]],次のミノデータ[RAND2])</f>
        <v>3</v>
      </c>
      <c r="F10" t="str" cm="1">
        <f t="array" aca="1" ref="F10" ca="1">INDEX(ミノ[ミノ],MIN(次のミノデータ[[#This Row],[RANK1]],次のミノデータ[[#This Row],[RANK2]]))</f>
        <v>T</v>
      </c>
    </row>
    <row r="11" spans="1:14">
      <c r="A11">
        <v>10</v>
      </c>
      <c r="B11">
        <f ca="1">IF(次のミノデータ[[#This Row],[順番]]&lt;=7, IF(OR(次のミノ_初期化,次のミノ_RAND1計算),RAND(),次のミノデータ[[#This Row],[RAND1]]),-1)</f>
        <v>-1</v>
      </c>
      <c r="C11">
        <f ca="1">IF(次のミノデータ[[#This Row],[順番]]&gt;7, IF(OR(次のミノ_初期化,次のミノ_RAND2計算),RAND(),次のミノデータ[[#This Row],[RAND2]]),-1)</f>
        <v>0.2910843869148767</v>
      </c>
      <c r="D11">
        <f ca="1">_xlfn.RANK.EQ(次のミノデータ[[#This Row],[RAND1]],次のミノデータ[RAND1])</f>
        <v>8</v>
      </c>
      <c r="E11">
        <f ca="1">_xlfn.RANK.EQ(次のミノデータ[[#This Row],[RAND2]],次のミノデータ[RAND2])</f>
        <v>5</v>
      </c>
      <c r="F11" t="str" cm="1">
        <f t="array" aca="1" ref="F11" ca="1">INDEX(ミノ[ミノ],MIN(次のミノデータ[[#This Row],[RANK1]],次のミノデータ[[#This Row],[RANK2]]))</f>
        <v>Z</v>
      </c>
    </row>
    <row r="12" spans="1:14">
      <c r="A12">
        <v>11</v>
      </c>
      <c r="B12">
        <f ca="1">IF(次のミノデータ[[#This Row],[順番]]&lt;=7, IF(OR(次のミノ_初期化,次のミノ_RAND1計算),RAND(),次のミノデータ[[#This Row],[RAND1]]),-1)</f>
        <v>-1</v>
      </c>
      <c r="C12">
        <f ca="1">IF(次のミノデータ[[#This Row],[順番]]&gt;7, IF(OR(次のミノ_初期化,次のミノ_RAND2計算),RAND(),次のミノデータ[[#This Row],[RAND2]]),-1)</f>
        <v>0.24724992813015545</v>
      </c>
      <c r="D12">
        <f ca="1">_xlfn.RANK.EQ(次のミノデータ[[#This Row],[RAND1]],次のミノデータ[RAND1])</f>
        <v>8</v>
      </c>
      <c r="E12">
        <f ca="1">_xlfn.RANK.EQ(次のミノデータ[[#This Row],[RAND2]],次のミノデータ[RAND2])</f>
        <v>6</v>
      </c>
      <c r="F12" t="str" cm="1">
        <f t="array" aca="1" ref="F12" ca="1">INDEX(ミノ[ミノ],MIN(次のミノデータ[[#This Row],[RANK1]],次のミノデータ[[#This Row],[RANK2]]))</f>
        <v>J</v>
      </c>
    </row>
    <row r="13" spans="1:14">
      <c r="A13">
        <v>12</v>
      </c>
      <c r="B13">
        <f ca="1">IF(次のミノデータ[[#This Row],[順番]]&lt;=7, IF(OR(次のミノ_初期化,次のミノ_RAND1計算),RAND(),次のミノデータ[[#This Row],[RAND1]]),-1)</f>
        <v>-1</v>
      </c>
      <c r="C13">
        <f ca="1">IF(次のミノデータ[[#This Row],[順番]]&gt;7, IF(OR(次のミノ_初期化,次のミノ_RAND2計算),RAND(),次のミノデータ[[#This Row],[RAND2]]),-1)</f>
        <v>0.65243950080617763</v>
      </c>
      <c r="D13">
        <f ca="1">_xlfn.RANK.EQ(次のミノデータ[[#This Row],[RAND1]],次のミノデータ[RAND1])</f>
        <v>8</v>
      </c>
      <c r="E13">
        <f ca="1">_xlfn.RANK.EQ(次のミノデータ[[#This Row],[RAND2]],次のミノデータ[RAND2])</f>
        <v>4</v>
      </c>
      <c r="F13" t="str" cm="1">
        <f t="array" aca="1" ref="F13" ca="1">INDEX(ミノ[ミノ],MIN(次のミノデータ[[#This Row],[RANK1]],次のミノデータ[[#This Row],[RANK2]]))</f>
        <v>S</v>
      </c>
    </row>
    <row r="14" spans="1:14">
      <c r="A14">
        <v>13</v>
      </c>
      <c r="B14">
        <f ca="1">IF(次のミノデータ[[#This Row],[順番]]&lt;=7, IF(OR(次のミノ_初期化,次のミノ_RAND1計算),RAND(),次のミノデータ[[#This Row],[RAND1]]),-1)</f>
        <v>-1</v>
      </c>
      <c r="C14">
        <f ca="1">IF(次のミノデータ[[#This Row],[順番]]&gt;7, IF(OR(次のミノ_初期化,次のミノ_RAND2計算),RAND(),次のミノデータ[[#This Row],[RAND2]]),-1)</f>
        <v>0.21189168221012722</v>
      </c>
      <c r="D14">
        <f ca="1">_xlfn.RANK.EQ(次のミノデータ[[#This Row],[RAND1]],次のミノデータ[RAND1])</f>
        <v>8</v>
      </c>
      <c r="E14">
        <f ca="1">_xlfn.RANK.EQ(次のミノデータ[[#This Row],[RAND2]],次のミノデータ[RAND2])</f>
        <v>7</v>
      </c>
      <c r="F14" t="str" cm="1">
        <f t="array" aca="1" ref="F14" ca="1">INDEX(ミノ[ミノ],MIN(次のミノデータ[[#This Row],[RANK1]],次のミノデータ[[#This Row],[RANK2]]))</f>
        <v>L</v>
      </c>
    </row>
    <row r="15" spans="1:14">
      <c r="A15">
        <v>14</v>
      </c>
      <c r="B15">
        <f ca="1">IF(次のミノデータ[[#This Row],[順番]]&lt;=7, IF(OR(次のミノ_初期化,次のミノ_RAND1計算),RAND(),次のミノデータ[[#This Row],[RAND1]]),-1)</f>
        <v>-1</v>
      </c>
      <c r="C15">
        <f ca="1">IF(次のミノデータ[[#This Row],[順番]]&gt;7, IF(OR(次のミノ_初期化,次のミノ_RAND2計算),RAND(),次のミノデータ[[#This Row],[RAND2]]),-1)</f>
        <v>0.4314790452985896</v>
      </c>
      <c r="D15">
        <f ca="1">_xlfn.RANK.EQ(次のミノデータ[[#This Row],[RAND1]],次のミノデータ[RAND1])</f>
        <v>8</v>
      </c>
      <c r="E15">
        <f ca="1">_xlfn.RANK.EQ(次のミノデータ[[#This Row],[RAND2]],次のミノデータ[RAND2])</f>
        <v>4</v>
      </c>
      <c r="F15" t="str" cm="1">
        <f t="array" aca="1" ref="F15" ca="1">INDEX(ミノ[ミノ],MIN(次のミノデータ[[#This Row],[RANK1]],次のミノデータ[[#This Row],[RANK2]]))</f>
        <v>S</v>
      </c>
    </row>
  </sheetData>
  <phoneticPr fontId="1"/>
  <pageMargins left="0.7" right="0.7" top="0.75" bottom="0.75" header="0.3" footer="0.3"/>
  <pageSetup paperSize="9" orientation="portrait" horizontalDpi="4294967294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5601" r:id="rId4" name="Spinner 1">
              <controlPr defaultSize="0" autoPict="0">
                <anchor moveWithCells="1" sizeWithCells="1">
                  <from>
                    <xdr:col>12</xdr:col>
                    <xdr:colOff>390525</xdr:colOff>
                    <xdr:row>2</xdr:row>
                    <xdr:rowOff>219075</xdr:rowOff>
                  </from>
                  <to>
                    <xdr:col>13</xdr:col>
                    <xdr:colOff>76200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2" r:id="rId5" name="Check Box 2">
              <controlPr defaultSize="0" autoFill="0" autoLine="0" autoPict="0">
                <anchor moveWithCells="1">
                  <from>
                    <xdr:col>11</xdr:col>
                    <xdr:colOff>0</xdr:colOff>
                    <xdr:row>2</xdr:row>
                    <xdr:rowOff>228600</xdr:rowOff>
                  </from>
                  <to>
                    <xdr:col>12</xdr:col>
                    <xdr:colOff>0</xdr:colOff>
                    <xdr:row>4</xdr:row>
                    <xdr:rowOff>0</xdr:rowOff>
                  </to>
                </anchor>
              </controlPr>
            </control>
          </mc:Choice>
        </mc:AlternateContent>
      </controls>
    </mc:Choice>
  </mc:AlternateContent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7E215-6AB2-4C32-99F4-837E6DB457EF}">
  <sheetPr codeName="Sheet111"/>
  <dimension ref="A1:BK71"/>
  <sheetViews>
    <sheetView workbookViewId="0"/>
  </sheetViews>
  <sheetFormatPr defaultRowHeight="18.75"/>
  <cols>
    <col min="1" max="1" width="17.25" bestFit="1" customWidth="1"/>
    <col min="2" max="2" width="10.625" customWidth="1"/>
    <col min="3" max="3" width="2.25" customWidth="1"/>
    <col min="4" max="4" width="15.5" customWidth="1"/>
    <col min="5" max="6" width="3.25" bestFit="1" customWidth="1"/>
    <col min="7" max="7" width="3.25" customWidth="1"/>
    <col min="8" max="12" width="3.25" bestFit="1" customWidth="1"/>
    <col min="13" max="13" width="2.25" customWidth="1"/>
    <col min="15" max="15" width="9.375" bestFit="1" customWidth="1"/>
    <col min="16" max="17" width="3.25" bestFit="1" customWidth="1"/>
    <col min="18" max="18" width="3.25" customWidth="1"/>
    <col min="19" max="23" width="3.25" bestFit="1" customWidth="1"/>
    <col min="25" max="25" width="9.375" bestFit="1" customWidth="1"/>
    <col min="26" max="27" width="3.25" bestFit="1" customWidth="1"/>
    <col min="28" max="28" width="3.25" customWidth="1"/>
    <col min="29" max="29" width="3.25" bestFit="1" customWidth="1"/>
    <col min="30" max="31" width="3.25" customWidth="1"/>
    <col min="32" max="33" width="3.25" bestFit="1" customWidth="1"/>
    <col min="35" max="35" width="9.375" bestFit="1" customWidth="1"/>
    <col min="36" max="37" width="3.25" bestFit="1" customWidth="1"/>
    <col min="38" max="38" width="3.25" customWidth="1"/>
    <col min="39" max="40" width="3.25" bestFit="1" customWidth="1"/>
    <col min="41" max="41" width="3.25" customWidth="1"/>
    <col min="42" max="43" width="3.25" bestFit="1" customWidth="1"/>
    <col min="45" max="45" width="9.375" bestFit="1" customWidth="1"/>
    <col min="46" max="47" width="3.25" bestFit="1" customWidth="1"/>
    <col min="48" max="48" width="3.25" customWidth="1"/>
    <col min="49" max="50" width="3.25" bestFit="1" customWidth="1"/>
    <col min="51" max="51" width="3.25" customWidth="1"/>
    <col min="52" max="53" width="3.25" bestFit="1" customWidth="1"/>
    <col min="55" max="55" width="9.375" bestFit="1" customWidth="1"/>
    <col min="56" max="57" width="3.25" bestFit="1" customWidth="1"/>
    <col min="58" max="58" width="3.25" customWidth="1"/>
    <col min="59" max="60" width="3.25" bestFit="1" customWidth="1"/>
    <col min="61" max="61" width="3.25" customWidth="1"/>
    <col min="62" max="63" width="3.25" bestFit="1" customWidth="1"/>
  </cols>
  <sheetData>
    <row r="1" spans="1:12">
      <c r="A1" s="8" t="s">
        <v>27</v>
      </c>
      <c r="B1" s="8"/>
    </row>
    <row r="2" spans="1:12">
      <c r="A2" t="s">
        <v>15</v>
      </c>
    </row>
    <row r="3" spans="1:12">
      <c r="A3" t="s">
        <v>17</v>
      </c>
      <c r="B3" t="str">
        <f ca="1">'010_Main'!C56</f>
        <v/>
      </c>
    </row>
    <row r="5" spans="1:12">
      <c r="A5" t="s">
        <v>16</v>
      </c>
      <c r="B5" t="str">
        <f ca="1">IF($B$3="","",$B$3)</f>
        <v/>
      </c>
    </row>
    <row r="7" spans="1:12">
      <c r="A7" t="s">
        <v>18</v>
      </c>
      <c r="B7" t="b">
        <f ca="1">B5&lt;&gt;""</f>
        <v>0</v>
      </c>
    </row>
    <row r="9" spans="1:12">
      <c r="D9" s="4" t="s">
        <v>35</v>
      </c>
    </row>
    <row r="10" spans="1:12">
      <c r="D10" t="s">
        <v>28</v>
      </c>
      <c r="E10" s="15">
        <f ca="1">現在位置X</f>
        <v>4</v>
      </c>
    </row>
    <row r="11" spans="1:12">
      <c r="D11" t="s">
        <v>29</v>
      </c>
      <c r="E11" s="15">
        <f ca="1">現在位置Y</f>
        <v>21</v>
      </c>
    </row>
    <row r="13" spans="1:12">
      <c r="D13" s="4" t="s">
        <v>34</v>
      </c>
    </row>
    <row r="14" spans="1:12">
      <c r="D14" s="25"/>
      <c r="E14" s="64">
        <f ca="1">MAX($E$10-2,0)</f>
        <v>2</v>
      </c>
      <c r="F14" s="64">
        <f ca="1">MAX($E$10-1,0)</f>
        <v>3</v>
      </c>
      <c r="G14" s="64">
        <f ca="1">MAX($E$10,0)</f>
        <v>4</v>
      </c>
      <c r="H14" s="64">
        <f ca="1">MIN($E$10+1,11)</f>
        <v>5</v>
      </c>
      <c r="I14" s="64">
        <f ca="1">MIN($E$10+2,11)</f>
        <v>6</v>
      </c>
      <c r="J14" s="64">
        <f ca="1">MIN($E$10+3,11)</f>
        <v>7</v>
      </c>
      <c r="K14" s="64">
        <f ca="1">MIN($E$10+4,11)</f>
        <v>8</v>
      </c>
      <c r="L14" s="64">
        <f ca="1">MIN($E$10+5,11)</f>
        <v>9</v>
      </c>
    </row>
    <row r="15" spans="1:12">
      <c r="D15" s="66">
        <f ca="1">MIN($E$11+2,24)</f>
        <v>23</v>
      </c>
      <c r="E15" s="25" t="str" cm="1">
        <f t="array" aca="1" ref="E15" ca="1">INDEX(衝突判定範囲,24-$D15+1,E$14+1)&amp;""</f>
        <v/>
      </c>
      <c r="F15" s="25" t="str" cm="1">
        <f t="array" aca="1" ref="F15" ca="1">INDEX(衝突判定範囲,24-$D15+1,F$14+1)&amp;""</f>
        <v/>
      </c>
      <c r="G15" s="25" t="str" cm="1">
        <f t="array" aca="1" ref="G15" ca="1">INDEX(衝突判定範囲,24-$D15+1,G$14+1)&amp;""</f>
        <v/>
      </c>
      <c r="H15" s="25" t="str" cm="1">
        <f t="array" aca="1" ref="H15" ca="1">INDEX(衝突判定範囲,24-$D15+1,H$14+1)&amp;""</f>
        <v/>
      </c>
      <c r="I15" s="25" t="str" cm="1">
        <f t="array" aca="1" ref="I15" ca="1">INDEX(衝突判定範囲,24-$D15+1,I$14+1)&amp;""</f>
        <v/>
      </c>
      <c r="J15" s="25" t="str" cm="1">
        <f t="array" aca="1" ref="J15" ca="1">INDEX(衝突判定範囲,24-$D15+1,J$14+1)&amp;""</f>
        <v/>
      </c>
      <c r="K15" s="25" t="str" cm="1">
        <f t="array" aca="1" ref="K15" ca="1">INDEX(衝突判定範囲,24-$D15+1,K$14+1)&amp;""</f>
        <v/>
      </c>
      <c r="L15" s="25" t="str" cm="1">
        <f t="array" aca="1" ref="L15" ca="1">INDEX(衝突判定範囲,24-$D15+1,L$14+1)&amp;""</f>
        <v/>
      </c>
    </row>
    <row r="16" spans="1:12">
      <c r="D16" s="66">
        <f ca="1">MIN($E$11+1,24)</f>
        <v>22</v>
      </c>
      <c r="E16" s="25" t="str" cm="1">
        <f t="array" aca="1" ref="E16" ca="1">INDEX(衝突判定範囲,24-$D16+1,E$14+1)&amp;""</f>
        <v/>
      </c>
      <c r="F16" s="25" t="str" cm="1">
        <f t="array" aca="1" ref="F16" ca="1">INDEX(衝突判定範囲,24-$D16+1,F$14+1)&amp;""</f>
        <v/>
      </c>
      <c r="G16" s="25" t="str" cm="1">
        <f t="array" aca="1" ref="G16" ca="1">INDEX(衝突判定範囲,24-$D16+1,G$14+1)&amp;""</f>
        <v/>
      </c>
      <c r="H16" s="25" t="str" cm="1">
        <f t="array" aca="1" ref="H16" ca="1">INDEX(衝突判定範囲,24-$D16+1,H$14+1)&amp;""</f>
        <v/>
      </c>
      <c r="I16" s="25" t="str" cm="1">
        <f t="array" aca="1" ref="I16" ca="1">INDEX(衝突判定範囲,24-$D16+1,I$14+1)&amp;""</f>
        <v/>
      </c>
      <c r="J16" s="25" t="str" cm="1">
        <f t="array" aca="1" ref="J16" ca="1">INDEX(衝突判定範囲,24-$D16+1,J$14+1)&amp;""</f>
        <v/>
      </c>
      <c r="K16" s="25" t="str" cm="1">
        <f t="array" aca="1" ref="K16" ca="1">INDEX(衝突判定範囲,24-$D16+1,K$14+1)&amp;""</f>
        <v/>
      </c>
      <c r="L16" s="25" t="str" cm="1">
        <f t="array" aca="1" ref="L16" ca="1">INDEX(衝突判定範囲,24-$D16+1,L$14+1)&amp;""</f>
        <v/>
      </c>
    </row>
    <row r="17" spans="4:34">
      <c r="D17" s="66">
        <f ca="1">MAX($E$11,0)</f>
        <v>21</v>
      </c>
      <c r="E17" s="25" t="str" cm="1">
        <f t="array" aca="1" ref="E17" ca="1">INDEX(衝突判定範囲,24-$D17+1,E$14+1)&amp;""</f>
        <v/>
      </c>
      <c r="F17" s="25" t="str" cm="1">
        <f t="array" aca="1" ref="F17" ca="1">INDEX(衝突判定範囲,24-$D17+1,F$14+1)&amp;""</f>
        <v/>
      </c>
      <c r="G17" s="26" t="str" cm="1">
        <f t="array" aca="1" ref="G17" ca="1">INDEX(衝突判定範囲,24-$D17+1,G$14+1)&amp;""</f>
        <v/>
      </c>
      <c r="H17" s="27" t="str" cm="1">
        <f t="array" aca="1" ref="H17" ca="1">INDEX(衝突判定範囲,24-$D17+1,H$14+1)&amp;""</f>
        <v/>
      </c>
      <c r="I17" s="27" t="str" cm="1">
        <f t="array" aca="1" ref="I17" ca="1">INDEX(衝突判定範囲,24-$D17+1,I$14+1)&amp;""</f>
        <v/>
      </c>
      <c r="J17" s="28" t="str" cm="1">
        <f t="array" aca="1" ref="J17" ca="1">INDEX(衝突判定範囲,24-$D17+1,J$14+1)&amp;""</f>
        <v/>
      </c>
      <c r="K17" s="25" t="str" cm="1">
        <f t="array" aca="1" ref="K17" ca="1">INDEX(衝突判定範囲,24-$D17+1,K$14+1)&amp;""</f>
        <v/>
      </c>
      <c r="L17" s="25" t="str" cm="1">
        <f t="array" aca="1" ref="L17" ca="1">INDEX(衝突判定範囲,24-$D17+1,L$14+1)&amp;""</f>
        <v/>
      </c>
    </row>
    <row r="18" spans="4:34">
      <c r="D18" s="66">
        <f ca="1">MAX($E$11-1,0)</f>
        <v>20</v>
      </c>
      <c r="E18" s="25" t="str" cm="1">
        <f t="array" aca="1" ref="E18" ca="1">INDEX(衝突判定範囲,24-$D18+1,E$14+1)&amp;""</f>
        <v/>
      </c>
      <c r="F18" s="25" t="str" cm="1">
        <f t="array" aca="1" ref="F18" ca="1">INDEX(衝突判定範囲,24-$D18+1,F$14+1)&amp;""</f>
        <v/>
      </c>
      <c r="G18" s="29" t="str" cm="1">
        <f t="array" aca="1" ref="G18" ca="1">INDEX(衝突判定範囲,24-$D18+1,G$14+1)&amp;""</f>
        <v/>
      </c>
      <c r="H18" s="30" t="str" cm="1">
        <f t="array" aca="1" ref="H18" ca="1">INDEX(衝突判定範囲,24-$D18+1,H$14+1)&amp;""</f>
        <v/>
      </c>
      <c r="I18" s="30" t="str" cm="1">
        <f t="array" aca="1" ref="I18" ca="1">INDEX(衝突判定範囲,24-$D18+1,I$14+1)&amp;""</f>
        <v/>
      </c>
      <c r="J18" s="31" t="str" cm="1">
        <f t="array" aca="1" ref="J18" ca="1">INDEX(衝突判定範囲,24-$D18+1,J$14+1)&amp;""</f>
        <v/>
      </c>
      <c r="K18" s="25" t="str" cm="1">
        <f t="array" aca="1" ref="K18" ca="1">INDEX(衝突判定範囲,24-$D18+1,K$14+1)&amp;""</f>
        <v/>
      </c>
      <c r="L18" s="25" t="str" cm="1">
        <f t="array" aca="1" ref="L18" ca="1">INDEX(衝突判定範囲,24-$D18+1,L$14+1)&amp;""</f>
        <v/>
      </c>
    </row>
    <row r="19" spans="4:34">
      <c r="D19" s="66">
        <f ca="1">MAX($E$11-2,0)</f>
        <v>19</v>
      </c>
      <c r="E19" s="25" t="str" cm="1">
        <f t="array" aca="1" ref="E19" ca="1">INDEX(衝突判定範囲,24-$D19+1,E$14+1)&amp;""</f>
        <v/>
      </c>
      <c r="F19" s="25" t="str" cm="1">
        <f t="array" aca="1" ref="F19" ca="1">INDEX(衝突判定範囲,24-$D19+1,F$14+1)&amp;""</f>
        <v/>
      </c>
      <c r="G19" s="29" t="str" cm="1">
        <f t="array" aca="1" ref="G19" ca="1">INDEX(衝突判定範囲,24-$D19+1,G$14+1)&amp;""</f>
        <v/>
      </c>
      <c r="H19" s="30" t="str" cm="1">
        <f t="array" aca="1" ref="H19" ca="1">INDEX(衝突判定範囲,24-$D19+1,H$14+1)&amp;""</f>
        <v/>
      </c>
      <c r="I19" s="30" t="str" cm="1">
        <f t="array" aca="1" ref="I19" ca="1">INDEX(衝突判定範囲,24-$D19+1,I$14+1)&amp;""</f>
        <v/>
      </c>
      <c r="J19" s="31" t="str" cm="1">
        <f t="array" aca="1" ref="J19" ca="1">INDEX(衝突判定範囲,24-$D19+1,J$14+1)&amp;""</f>
        <v/>
      </c>
      <c r="K19" s="25" t="str" cm="1">
        <f t="array" aca="1" ref="K19" ca="1">INDEX(衝突判定範囲,24-$D19+1,K$14+1)&amp;""</f>
        <v/>
      </c>
      <c r="L19" s="25" t="str" cm="1">
        <f t="array" aca="1" ref="L19" ca="1">INDEX(衝突判定範囲,24-$D19+1,L$14+1)&amp;""</f>
        <v/>
      </c>
    </row>
    <row r="20" spans="4:34">
      <c r="D20" s="66">
        <f ca="1">MAX($E$11-3,0)</f>
        <v>18</v>
      </c>
      <c r="E20" s="25" t="str" cm="1">
        <f t="array" aca="1" ref="E20" ca="1">INDEX(衝突判定範囲,24-$D20+1,E$14+1)&amp;""</f>
        <v/>
      </c>
      <c r="F20" s="25" t="str" cm="1">
        <f t="array" aca="1" ref="F20" ca="1">INDEX(衝突判定範囲,24-$D20+1,F$14+1)&amp;""</f>
        <v/>
      </c>
      <c r="G20" s="32" t="str" cm="1">
        <f t="array" aca="1" ref="G20" ca="1">INDEX(衝突判定範囲,24-$D20+1,G$14+1)&amp;""</f>
        <v/>
      </c>
      <c r="H20" s="33" t="str" cm="1">
        <f t="array" aca="1" ref="H20" ca="1">INDEX(衝突判定範囲,24-$D20+1,H$14+1)&amp;""</f>
        <v/>
      </c>
      <c r="I20" s="33" t="str" cm="1">
        <f t="array" aca="1" ref="I20" ca="1">INDEX(衝突判定範囲,24-$D20+1,I$14+1)&amp;""</f>
        <v/>
      </c>
      <c r="J20" s="34" t="str" cm="1">
        <f t="array" aca="1" ref="J20" ca="1">INDEX(衝突判定範囲,24-$D20+1,J$14+1)&amp;""</f>
        <v/>
      </c>
      <c r="K20" s="25" t="str" cm="1">
        <f t="array" aca="1" ref="K20" ca="1">INDEX(衝突判定範囲,24-$D20+1,K$14+1)&amp;""</f>
        <v/>
      </c>
      <c r="L20" s="25" t="str" cm="1">
        <f t="array" aca="1" ref="L20" ca="1">INDEX(衝突判定範囲,24-$D20+1,L$14+1)&amp;""</f>
        <v/>
      </c>
    </row>
    <row r="21" spans="4:34">
      <c r="D21" s="66">
        <f ca="1">MAX($E$11-4,0)</f>
        <v>17</v>
      </c>
      <c r="E21" s="25" t="str" cm="1">
        <f t="array" aca="1" ref="E21" ca="1">INDEX(衝突判定範囲,24-$D21+1,E$14+1)&amp;""</f>
        <v/>
      </c>
      <c r="F21" s="25" t="str" cm="1">
        <f t="array" aca="1" ref="F21" ca="1">INDEX(衝突判定範囲,24-$D21+1,F$14+1)&amp;""</f>
        <v/>
      </c>
      <c r="G21" s="25" t="str" cm="1">
        <f t="array" aca="1" ref="G21" ca="1">INDEX(衝突判定範囲,24-$D21+1,G$14+1)&amp;""</f>
        <v/>
      </c>
      <c r="H21" s="25" t="str" cm="1">
        <f t="array" aca="1" ref="H21" ca="1">INDEX(衝突判定範囲,24-$D21+1,H$14+1)&amp;""</f>
        <v/>
      </c>
      <c r="I21" s="25" t="str" cm="1">
        <f t="array" aca="1" ref="I21" ca="1">INDEX(衝突判定範囲,24-$D21+1,I$14+1)&amp;""</f>
        <v/>
      </c>
      <c r="J21" s="25" t="str" cm="1">
        <f t="array" aca="1" ref="J21" ca="1">INDEX(衝突判定範囲,24-$D21+1,J$14+1)&amp;""</f>
        <v/>
      </c>
      <c r="K21" s="25" t="str" cm="1">
        <f t="array" aca="1" ref="K21" ca="1">INDEX(衝突判定範囲,24-$D21+1,K$14+1)&amp;""</f>
        <v/>
      </c>
      <c r="L21" s="25" t="str" cm="1">
        <f t="array" aca="1" ref="L21" ca="1">INDEX(衝突判定範囲,24-$D21+1,L$14+1)&amp;""</f>
        <v/>
      </c>
      <c r="O21" s="52" t="s">
        <v>279</v>
      </c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2"/>
      <c r="AH21" s="52"/>
    </row>
    <row r="22" spans="4:34">
      <c r="D22" s="66">
        <f ca="1">MAX($E$11-5,0)</f>
        <v>16</v>
      </c>
      <c r="E22" s="25" t="str" cm="1">
        <f t="array" aca="1" ref="E22" ca="1">INDEX(衝突判定範囲,24-$D22+1,E$14+1)&amp;""</f>
        <v/>
      </c>
      <c r="F22" s="25" t="str" cm="1">
        <f t="array" aca="1" ref="F22" ca="1">INDEX(衝突判定範囲,24-$D22+1,F$14+1)&amp;""</f>
        <v/>
      </c>
      <c r="G22" s="25" t="str" cm="1">
        <f t="array" aca="1" ref="G22" ca="1">INDEX(衝突判定範囲,24-$D22+1,G$14+1)&amp;""</f>
        <v/>
      </c>
      <c r="H22" s="25" t="str" cm="1">
        <f t="array" aca="1" ref="H22" ca="1">INDEX(衝突判定範囲,24-$D22+1,H$14+1)&amp;""</f>
        <v/>
      </c>
      <c r="I22" s="25" t="str" cm="1">
        <f t="array" aca="1" ref="I22" ca="1">INDEX(衝突判定範囲,24-$D22+1,I$14+1)&amp;""</f>
        <v/>
      </c>
      <c r="J22" s="25" t="str" cm="1">
        <f t="array" aca="1" ref="J22" ca="1">INDEX(衝突判定範囲,24-$D22+1,J$14+1)&amp;""</f>
        <v/>
      </c>
      <c r="K22" s="25" t="str" cm="1">
        <f t="array" aca="1" ref="K22" ca="1">INDEX(衝突判定範囲,24-$D22+1,K$14+1)&amp;""</f>
        <v/>
      </c>
      <c r="L22" s="25" t="str" cm="1">
        <f t="array" aca="1" ref="L22" ca="1">INDEX(衝突判定範囲,24-$D22+1,L$14+1)&amp;""</f>
        <v/>
      </c>
      <c r="O22" s="52" t="b">
        <v>0</v>
      </c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2"/>
      <c r="AH22" s="52"/>
    </row>
    <row r="23" spans="4:34">
      <c r="O23" s="52">
        <v>24</v>
      </c>
      <c r="P23" s="52" t="str" cm="1">
        <f t="array" ref="P23">INDEX(ミノ[ミノ],MOD(O23-1,7)+1)</f>
        <v>T</v>
      </c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</row>
    <row r="24" spans="4:34">
      <c r="D24" s="4" t="s">
        <v>37</v>
      </c>
      <c r="O24" s="52">
        <v>50</v>
      </c>
      <c r="P24" s="52">
        <f>MOD(O24-1,4)+1</f>
        <v>2</v>
      </c>
      <c r="Q24" s="52"/>
      <c r="R24" s="52"/>
      <c r="S24" s="52"/>
      <c r="T24" s="52"/>
      <c r="U24" s="52"/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  <c r="AH24" s="52"/>
    </row>
    <row r="25" spans="4:34">
      <c r="E25" s="25" t="str">
        <f ca="1">IF(O22,P23, 操作中のミノ)</f>
        <v>S</v>
      </c>
      <c r="F25">
        <f ca="1">INDEX(ミノ[ミノID],MATCH(E25,ミノ[ミノ],0))</f>
        <v>4</v>
      </c>
      <c r="G25" s="5"/>
      <c r="H25" s="25">
        <f ca="1">IF(O22,P24, 操作中のミノの回転状況)</f>
        <v>1</v>
      </c>
      <c r="O25" s="52">
        <v>2</v>
      </c>
      <c r="P25" s="52">
        <f>IF(O25=1,-1,1)</f>
        <v>1</v>
      </c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2"/>
      <c r="AH25" s="52"/>
    </row>
    <row r="26" spans="4:34">
      <c r="G26" s="8">
        <v>1</v>
      </c>
      <c r="H26" s="8">
        <v>2</v>
      </c>
      <c r="I26" s="8">
        <v>3</v>
      </c>
      <c r="J26" s="8">
        <v>4</v>
      </c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  <c r="AF26" s="52"/>
      <c r="AG26" s="52"/>
      <c r="AH26" s="52"/>
    </row>
    <row r="27" spans="4:34"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  <c r="AF27" s="52"/>
      <c r="AG27" s="52"/>
      <c r="AH27" s="52"/>
    </row>
    <row r="28" spans="4:34">
      <c r="D28" s="8">
        <v>1</v>
      </c>
      <c r="G28" s="26" cm="1">
        <f t="array" aca="1" ref="G28" ca="1">INDEX(ミノの形[値],($F$25-1)*64+ ($H$25-1) *16 + (G$26-1)*4+$D28    )</f>
        <v>0</v>
      </c>
      <c r="H28" s="27" cm="1">
        <f t="array" aca="1" ref="H28" ca="1">INDEX(ミノの形[値],($F$25-1)*64+ ($H$25-1) *16 + (H$26-1)*4+$D28    )</f>
        <v>0</v>
      </c>
      <c r="I28" s="27" cm="1">
        <f t="array" aca="1" ref="I28" ca="1">INDEX(ミノの形[値],($F$25-1)*64+ ($H$25-1) *16 + (I$26-1)*4+$D28    )</f>
        <v>0</v>
      </c>
      <c r="J28" s="28" cm="1">
        <f t="array" aca="1" ref="J28" ca="1">INDEX(ミノの形[値],($F$25-1)*64+ ($H$25-1) *16 + (J$26-1)*4+$D28    )</f>
        <v>0</v>
      </c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  <c r="AF28" s="52"/>
      <c r="AG28" s="52"/>
      <c r="AH28" s="52"/>
    </row>
    <row r="29" spans="4:34">
      <c r="D29" s="8">
        <v>2</v>
      </c>
      <c r="G29" s="29" cm="1">
        <f t="array" aca="1" ref="G29" ca="1">INDEX(ミノの形[値],($F$25-1)*64+ ($H$25-1) *16 + (G$26-1)*4+$D29    )</f>
        <v>0</v>
      </c>
      <c r="H29" s="30" cm="1">
        <f t="array" aca="1" ref="H29" ca="1">INDEX(ミノの形[値],($F$25-1)*64+ ($H$25-1) *16 + (H$26-1)*4+$D29    )</f>
        <v>1</v>
      </c>
      <c r="I29" s="30" cm="1">
        <f t="array" aca="1" ref="I29" ca="1">INDEX(ミノの形[値],($F$25-1)*64+ ($H$25-1) *16 + (I$26-1)*4+$D29    )</f>
        <v>1</v>
      </c>
      <c r="J29" s="31" cm="1">
        <f t="array" aca="1" ref="J29" ca="1">INDEX(ミノの形[値],($F$25-1)*64+ ($H$25-1) *16 + (J$26-1)*4+$D29    )</f>
        <v>0</v>
      </c>
      <c r="O29" s="52"/>
      <c r="P29" s="52" t="s">
        <v>280</v>
      </c>
      <c r="Q29" s="52"/>
      <c r="R29" s="52"/>
      <c r="S29" s="52"/>
      <c r="T29" s="52"/>
      <c r="U29" s="52" t="s">
        <v>281</v>
      </c>
      <c r="V29" s="52"/>
      <c r="W29" s="52"/>
      <c r="X29" s="52"/>
      <c r="Y29" s="52" t="s">
        <v>282</v>
      </c>
      <c r="Z29" s="52"/>
      <c r="AA29" s="52"/>
      <c r="AB29" s="52"/>
      <c r="AC29" s="52"/>
      <c r="AD29" s="52"/>
      <c r="AE29" s="52"/>
      <c r="AF29" s="52"/>
      <c r="AG29" s="52"/>
      <c r="AH29" s="52"/>
    </row>
    <row r="30" spans="4:34">
      <c r="D30" s="8">
        <v>3</v>
      </c>
      <c r="G30" s="29" cm="1">
        <f t="array" aca="1" ref="G30" ca="1">INDEX(ミノの形[値],($F$25-1)*64+ ($H$25-1) *16 + (G$26-1)*4+$D30    )</f>
        <v>1</v>
      </c>
      <c r="H30" s="30" cm="1">
        <f t="array" aca="1" ref="H30" ca="1">INDEX(ミノの形[値],($F$25-1)*64+ ($H$25-1) *16 + (H$26-1)*4+$D30    )</f>
        <v>1</v>
      </c>
      <c r="I30" s="30" cm="1">
        <f t="array" aca="1" ref="I30" ca="1">INDEX(ミノの形[値],($F$25-1)*64+ ($H$25-1) *16 + (I$26-1)*4+$D30    )</f>
        <v>0</v>
      </c>
      <c r="J30" s="31" cm="1">
        <f t="array" aca="1" ref="J30" ca="1">INDEX(ミノの形[値],($F$25-1)*64+ ($H$25-1) *16 + (J$26-1)*4+$D30    )</f>
        <v>0</v>
      </c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  <c r="AF30" s="52"/>
      <c r="AG30" s="52"/>
      <c r="AH30" s="52"/>
    </row>
    <row r="31" spans="4:34">
      <c r="D31" s="8">
        <v>4</v>
      </c>
      <c r="G31" s="32" cm="1">
        <f t="array" aca="1" ref="G31" ca="1">INDEX(ミノの形[値],($F$25-1)*64+ ($H$25-1) *16 + (G$26-1)*4+$D31    )</f>
        <v>0</v>
      </c>
      <c r="H31" s="33" cm="1">
        <f t="array" aca="1" ref="H31" ca="1">INDEX(ミノの形[値],($F$25-1)*64+ ($H$25-1) *16 + (H$26-1)*4+$D31    )</f>
        <v>0</v>
      </c>
      <c r="I31" s="33" cm="1">
        <f t="array" aca="1" ref="I31" ca="1">INDEX(ミノの形[値],($F$25-1)*64+ ($H$25-1) *16 + (I$26-1)*4+$D31    )</f>
        <v>0</v>
      </c>
      <c r="J31" s="34" cm="1">
        <f t="array" aca="1" ref="J31" ca="1">INDEX(ミノの形[値],($F$25-1)*64+ ($H$25-1) *16 + (J$26-1)*4+$D31    )</f>
        <v>0</v>
      </c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  <c r="AF31" s="52"/>
      <c r="AG31" s="52"/>
      <c r="AH31" s="52"/>
    </row>
    <row r="32" spans="4:34"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  <c r="AF32" s="52"/>
      <c r="AG32" s="52"/>
      <c r="AH32" s="52"/>
    </row>
    <row r="33" spans="4:63"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E33" s="52"/>
      <c r="AF33" s="52"/>
      <c r="AG33" s="52"/>
      <c r="AH33" s="52"/>
    </row>
    <row r="34" spans="4:63"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E34" s="52"/>
      <c r="AF34" s="52"/>
      <c r="AG34" s="52"/>
      <c r="AH34" s="52"/>
    </row>
    <row r="35" spans="4:63">
      <c r="D35" s="4" t="s">
        <v>36</v>
      </c>
    </row>
    <row r="36" spans="4:63">
      <c r="D36" s="72" t="s">
        <v>278</v>
      </c>
      <c r="E36" t="str">
        <f ca="1">B5</f>
        <v/>
      </c>
      <c r="I36" s="5"/>
    </row>
    <row r="37" spans="4:63">
      <c r="D37" s="72" t="s">
        <v>38</v>
      </c>
      <c r="E37">
        <f ca="1">IF(E36=左移動,-1,IF(E36=右移動,1,0))</f>
        <v>0</v>
      </c>
      <c r="I37" s="5"/>
    </row>
    <row r="38" spans="4:63">
      <c r="D38" s="72" t="s">
        <v>39</v>
      </c>
      <c r="E38">
        <f ca="1">IF(AND(E36=ソフトドロップ,接地していない),-1,0)</f>
        <v>0</v>
      </c>
      <c r="I38" s="5"/>
    </row>
    <row r="39" spans="4:63">
      <c r="D39" s="72" t="s">
        <v>40</v>
      </c>
      <c r="E39">
        <f ca="1">IF(O22,P25,IF($E$36=右回転,1,IF($E$36=左回転,-1,0)))</f>
        <v>0</v>
      </c>
    </row>
    <row r="41" spans="4:63">
      <c r="D41" s="4" t="s">
        <v>275</v>
      </c>
      <c r="O41" s="4" t="s">
        <v>270</v>
      </c>
      <c r="Y41" s="4" t="s">
        <v>271</v>
      </c>
      <c r="AI41" s="4" t="s">
        <v>272</v>
      </c>
      <c r="AS41" s="4" t="s">
        <v>273</v>
      </c>
      <c r="BC41" s="4" t="s">
        <v>274</v>
      </c>
    </row>
    <row r="42" spans="4:63">
      <c r="P42" s="65" t="str">
        <f ca="1">E25</f>
        <v>S</v>
      </c>
      <c r="Q42" s="70">
        <f ca="1">INDEX(ミノ[ミノID],MATCH(E25,ミノ[ミノ],0))</f>
        <v>4</v>
      </c>
      <c r="S42" s="70">
        <f ca="1">MOD(H25+E39-1,4)+1</f>
        <v>1</v>
      </c>
      <c r="Z42" s="12">
        <f ca="1">IF($P$42="I",1,2)</f>
        <v>2</v>
      </c>
      <c r="AA42" s="12">
        <f ca="1">$H$25</f>
        <v>1</v>
      </c>
      <c r="AB42" s="12">
        <f ca="1">$S$42</f>
        <v>1</v>
      </c>
      <c r="AC42" s="12">
        <v>2</v>
      </c>
      <c r="AD42" s="71">
        <f ca="1">VALUE(Z42&amp;AA42&amp;AB42&amp;AC42)</f>
        <v>2112</v>
      </c>
      <c r="AE42" s="70">
        <f ca="1">INDEX(SRS[キックX],MATCH(AD42,SRS[ID],1))</f>
        <v>1</v>
      </c>
      <c r="AF42" s="70">
        <f ca="1">INDEX(SRS[キックY],MATCH(AD42,SRS[ID],1))</f>
        <v>2</v>
      </c>
      <c r="AJ42" s="12">
        <f ca="1">IF($P$42="I",1,2)</f>
        <v>2</v>
      </c>
      <c r="AK42" s="12">
        <f ca="1">$H$25</f>
        <v>1</v>
      </c>
      <c r="AL42" s="12">
        <f ca="1">$S$42</f>
        <v>1</v>
      </c>
      <c r="AM42" s="12">
        <v>3</v>
      </c>
      <c r="AN42" s="71">
        <f ca="1">VALUE(AJ42&amp;AK42&amp;AL42&amp;AM42)</f>
        <v>2113</v>
      </c>
      <c r="AO42" s="70">
        <f ca="1">INDEX(SRS[キックX],MATCH(AN42,SRS[ID],1))</f>
        <v>1</v>
      </c>
      <c r="AP42" s="70">
        <f ca="1">INDEX(SRS[キックY],MATCH(AN42,SRS[ID],1))</f>
        <v>2</v>
      </c>
      <c r="AT42" s="12">
        <f ca="1">IF($P$42="I",1,2)</f>
        <v>2</v>
      </c>
      <c r="AU42" s="12">
        <f ca="1">$H$25</f>
        <v>1</v>
      </c>
      <c r="AV42" s="12">
        <f ca="1">$S$42</f>
        <v>1</v>
      </c>
      <c r="AW42" s="12">
        <v>4</v>
      </c>
      <c r="AX42" s="71">
        <f ca="1">VALUE(AT42&amp;AU42&amp;AV42&amp;AW42)</f>
        <v>2114</v>
      </c>
      <c r="AY42" s="70">
        <f ca="1">INDEX(SRS[キックX],MATCH(AX42,SRS[ID],1))</f>
        <v>1</v>
      </c>
      <c r="AZ42" s="70">
        <f ca="1">INDEX(SRS[キックY],MATCH(AX42,SRS[ID],1))</f>
        <v>2</v>
      </c>
      <c r="BD42" s="12">
        <f ca="1">IF($P$42="I",1,2)</f>
        <v>2</v>
      </c>
      <c r="BE42" s="12">
        <f ca="1">$H$25</f>
        <v>1</v>
      </c>
      <c r="BF42" s="12">
        <f ca="1">$S$42</f>
        <v>1</v>
      </c>
      <c r="BG42" s="12">
        <v>5</v>
      </c>
      <c r="BH42" s="71">
        <f ca="1">VALUE(BD42&amp;BE42&amp;BF42&amp;BG42)</f>
        <v>2115</v>
      </c>
      <c r="BI42" s="70">
        <f ca="1">INDEX(SRS[キックX],MATCH(BH42,SRS[ID],1))</f>
        <v>1</v>
      </c>
      <c r="BJ42" s="70">
        <f ca="1">INDEX(SRS[キックY],MATCH(BH42,SRS[ID],1))</f>
        <v>2</v>
      </c>
    </row>
    <row r="43" spans="4:63">
      <c r="D43" s="65"/>
      <c r="E43" s="65"/>
      <c r="F43" s="8">
        <v>1</v>
      </c>
      <c r="G43" s="8">
        <v>2</v>
      </c>
      <c r="H43" s="8">
        <v>3</v>
      </c>
      <c r="I43" s="8">
        <v>4</v>
      </c>
      <c r="J43" s="8">
        <v>5</v>
      </c>
      <c r="K43" s="8">
        <v>6</v>
      </c>
      <c r="L43" s="65"/>
      <c r="R43" s="8">
        <v>1</v>
      </c>
      <c r="S43" s="8">
        <v>2</v>
      </c>
      <c r="T43" s="8">
        <v>3</v>
      </c>
      <c r="U43" s="8">
        <v>4</v>
      </c>
      <c r="Z43" s="8">
        <v>-1</v>
      </c>
      <c r="AA43" s="8">
        <v>0</v>
      </c>
      <c r="AB43" s="8">
        <v>1</v>
      </c>
      <c r="AC43" s="8">
        <v>2</v>
      </c>
      <c r="AD43" s="8">
        <v>3</v>
      </c>
      <c r="AE43" s="8">
        <v>4</v>
      </c>
      <c r="AF43" s="8">
        <v>5</v>
      </c>
      <c r="AG43" s="8">
        <v>6</v>
      </c>
      <c r="AJ43" s="8">
        <v>-1</v>
      </c>
      <c r="AK43" s="8">
        <v>0</v>
      </c>
      <c r="AL43" s="8">
        <v>1</v>
      </c>
      <c r="AM43" s="8">
        <v>2</v>
      </c>
      <c r="AN43" s="8">
        <v>3</v>
      </c>
      <c r="AO43" s="8">
        <v>4</v>
      </c>
      <c r="AP43" s="8">
        <v>5</v>
      </c>
      <c r="AQ43" s="8">
        <v>6</v>
      </c>
      <c r="AT43" s="8">
        <v>-1</v>
      </c>
      <c r="AU43" s="8">
        <v>0</v>
      </c>
      <c r="AV43" s="8">
        <v>1</v>
      </c>
      <c r="AW43" s="8">
        <v>2</v>
      </c>
      <c r="AX43" s="8">
        <v>3</v>
      </c>
      <c r="AY43" s="8">
        <v>4</v>
      </c>
      <c r="AZ43" s="8">
        <v>5</v>
      </c>
      <c r="BA43" s="8">
        <v>6</v>
      </c>
      <c r="BD43" s="8">
        <v>-1</v>
      </c>
      <c r="BE43" s="8">
        <v>0</v>
      </c>
      <c r="BF43" s="8">
        <v>1</v>
      </c>
      <c r="BG43" s="8">
        <v>2</v>
      </c>
      <c r="BH43" s="8">
        <v>3</v>
      </c>
      <c r="BI43" s="8">
        <v>4</v>
      </c>
      <c r="BJ43" s="8">
        <v>5</v>
      </c>
      <c r="BK43" s="8">
        <v>6</v>
      </c>
    </row>
    <row r="44" spans="4:63">
      <c r="D44" s="65"/>
      <c r="E44" s="65"/>
      <c r="P44" s="36"/>
      <c r="Q44" s="37"/>
      <c r="R44" s="37"/>
      <c r="S44" s="37"/>
      <c r="T44" s="37"/>
      <c r="U44" s="37"/>
      <c r="V44" s="37"/>
      <c r="W44" s="38"/>
      <c r="Y44" s="8">
        <v>-1</v>
      </c>
      <c r="Z44" s="36" t="str" cm="1">
        <f t="array" aca="1" ref="Z44" ca="1">IF(AND(Z$43-$AE$42&gt;=1,Z$43-$AE$42&lt;=4,$Y44+$AF$42&gt;=1,$Y44+$AF$42&lt;=4),  INDEX($R$46:$U$49,$Y44+$AF$42,Z$43-$AE$42),"")</f>
        <v/>
      </c>
      <c r="AA44" s="37" t="str" cm="1">
        <f t="array" aca="1" ref="AA44" ca="1">IF(AND(AA$43-$AE$42&gt;=1,AA$43-$AE$42&lt;=4,$Y44+$AF$42&gt;=1,$Y44+$AF$42&lt;=4),  INDEX($R$46:$U$49,$Y44+$AF$42,AA$43-$AE$42),"")</f>
        <v/>
      </c>
      <c r="AB44" s="37" t="str" cm="1">
        <f t="array" aca="1" ref="AB44" ca="1">IF(AND(AB$43-$AE$42&gt;=1,AB$43-$AE$42&lt;=4,$Y44+$AF$42&gt;=1,$Y44+$AF$42&lt;=4),  INDEX($R$46:$U$49,$Y44+$AF$42,AB$43-$AE$42),"")</f>
        <v/>
      </c>
      <c r="AC44" s="37" cm="1">
        <f t="array" aca="1" ref="AC44" ca="1">IF(AND(AC$43-$AE$42&gt;=1,AC$43-$AE$42&lt;=4,$Y44+$AF$42&gt;=1,$Y44+$AF$42&lt;=4),  INDEX($R$46:$U$49,$Y44+$AF$42,AC$43-$AE$42),"")</f>
        <v>0</v>
      </c>
      <c r="AD44" s="37" cm="1">
        <f t="array" aca="1" ref="AD44" ca="1">IF(AND(AD$43-$AE$42&gt;=1,AD$43-$AE$42&lt;=4,$Y44+$AF$42&gt;=1,$Y44+$AF$42&lt;=4),  INDEX($R$46:$U$49,$Y44+$AF$42,AD$43-$AE$42),"")</f>
        <v>0</v>
      </c>
      <c r="AE44" s="37" cm="1">
        <f t="array" aca="1" ref="AE44" ca="1">IF(AND(AE$43-$AE$42&gt;=1,AE$43-$AE$42&lt;=4,$Y44+$AF$42&gt;=1,$Y44+$AF$42&lt;=4),  INDEX($R$46:$U$49,$Y44+$AF$42,AE$43-$AE$42),"")</f>
        <v>0</v>
      </c>
      <c r="AF44" s="37" cm="1">
        <f t="array" aca="1" ref="AF44" ca="1">IF(AND(AF$43-$AE$42&gt;=1,AF$43-$AE$42&lt;=4,$Y44+$AF$42&gt;=1,$Y44+$AF$42&lt;=4),  INDEX($R$46:$U$49,$Y44+$AF$42,AF$43-$AE$42),"")</f>
        <v>0</v>
      </c>
      <c r="AG44" s="38" t="str" cm="1">
        <f t="array" aca="1" ref="AG44" ca="1">IF(AND(AG$43-$AE$42&gt;=1,AG$43-$AE$42&lt;=4,$Y44+$AF$42&gt;=1,$Y44+$AF$42&lt;=4),  INDEX($R$46:$U$49,$Y44+$AF$42,AG$43-$AE$42),"")</f>
        <v/>
      </c>
      <c r="AI44" s="8">
        <v>-1</v>
      </c>
      <c r="AJ44" s="36" t="str" cm="1">
        <f t="array" aca="1" ref="AJ44" ca="1">IF(AND(AJ$43-$AO$42&gt;=1,AJ$43-$AO$42&lt;=4,$AI44+$AP$42&gt;=1,$AI44+$AP$42&lt;=4),  INDEX($R$46:$U$49,$AI44+$AP$42,AJ$43-$AO$42),"")</f>
        <v/>
      </c>
      <c r="AK44" s="37" t="str" cm="1">
        <f t="array" aca="1" ref="AK44" ca="1">IF(AND(AK$43-$AO$42&gt;=1,AK$43-$AO$42&lt;=4,$AI44+$AP$42&gt;=1,$AI44+$AP$42&lt;=4),  INDEX($R$46:$U$49,$AI44+$AP$42,AK$43-$AO$42),"")</f>
        <v/>
      </c>
      <c r="AL44" s="37" t="str" cm="1">
        <f t="array" aca="1" ref="AL44" ca="1">IF(AND(AL$43-$AO$42&gt;=1,AL$43-$AO$42&lt;=4,$AI44+$AP$42&gt;=1,$AI44+$AP$42&lt;=4),  INDEX($R$46:$U$49,$AI44+$AP$42,AL$43-$AO$42),"")</f>
        <v/>
      </c>
      <c r="AM44" s="37" cm="1">
        <f t="array" aca="1" ref="AM44" ca="1">IF(AND(AM$43-$AO$42&gt;=1,AM$43-$AO$42&lt;=4,$AI44+$AP$42&gt;=1,$AI44+$AP$42&lt;=4),  INDEX($R$46:$U$49,$AI44+$AP$42,AM$43-$AO$42),"")</f>
        <v>0</v>
      </c>
      <c r="AN44" s="37" cm="1">
        <f t="array" aca="1" ref="AN44" ca="1">IF(AND(AN$43-$AO$42&gt;=1,AN$43-$AO$42&lt;=4,$AI44+$AP$42&gt;=1,$AI44+$AP$42&lt;=4),  INDEX($R$46:$U$49,$AI44+$AP$42,AN$43-$AO$42),"")</f>
        <v>0</v>
      </c>
      <c r="AO44" s="37" cm="1">
        <f t="array" aca="1" ref="AO44" ca="1">IF(AND(AO$43-$AO$42&gt;=1,AO$43-$AO$42&lt;=4,$AI44+$AP$42&gt;=1,$AI44+$AP$42&lt;=4),  INDEX($R$46:$U$49,$AI44+$AP$42,AO$43-$AO$42),"")</f>
        <v>0</v>
      </c>
      <c r="AP44" s="37" cm="1">
        <f t="array" aca="1" ref="AP44" ca="1">IF(AND(AP$43-$AO$42&gt;=1,AP$43-$AO$42&lt;=4,$AI44+$AP$42&gt;=1,$AI44+$AP$42&lt;=4),  INDEX($R$46:$U$49,$AI44+$AP$42,AP$43-$AO$42),"")</f>
        <v>0</v>
      </c>
      <c r="AQ44" s="38" t="str" cm="1">
        <f t="array" aca="1" ref="AQ44" ca="1">IF(AND(AQ$43-$AO$42&gt;=1,AQ$43-$AO$42&lt;=4,$AI44+$AP$42&gt;=1,$AI44+$AP$42&lt;=4),  INDEX($R$46:$U$49,$AI44+$AP$42,AQ$43-$AO$42),"")</f>
        <v/>
      </c>
      <c r="AS44" s="8">
        <v>-1</v>
      </c>
      <c r="AT44" s="36" t="str" cm="1">
        <f t="array" aca="1" ref="AT44" ca="1">IF(AND(AT$43-$AY$42&gt;=1,AT$43-$AY$42&lt;=4,$AS44+$AZ$42&gt;=1,$AS44+$AZ$42&lt;=4),  INDEX($R$46:$U$49,$AS44+$AZ$42,AT$43-$AY$42),"")</f>
        <v/>
      </c>
      <c r="AU44" s="37" t="str" cm="1">
        <f t="array" aca="1" ref="AU44" ca="1">IF(AND(AU$43-$AY$42&gt;=1,AU$43-$AY$42&lt;=4,$AS44+$AZ$42&gt;=1,$AS44+$AZ$42&lt;=4),  INDEX($R$46:$U$49,$AS44+$AZ$42,AU$43-$AY$42),"")</f>
        <v/>
      </c>
      <c r="AV44" s="37" t="str" cm="1">
        <f t="array" aca="1" ref="AV44" ca="1">IF(AND(AV$43-$AY$42&gt;=1,AV$43-$AY$42&lt;=4,$AS44+$AZ$42&gt;=1,$AS44+$AZ$42&lt;=4),  INDEX($R$46:$U$49,$AS44+$AZ$42,AV$43-$AY$42),"")</f>
        <v/>
      </c>
      <c r="AW44" s="37" cm="1">
        <f t="array" aca="1" ref="AW44" ca="1">IF(AND(AW$43-$AY$42&gt;=1,AW$43-$AY$42&lt;=4,$AS44+$AZ$42&gt;=1,$AS44+$AZ$42&lt;=4),  INDEX($R$46:$U$49,$AS44+$AZ$42,AW$43-$AY$42),"")</f>
        <v>0</v>
      </c>
      <c r="AX44" s="37" cm="1">
        <f t="array" aca="1" ref="AX44" ca="1">IF(AND(AX$43-$AY$42&gt;=1,AX$43-$AY$42&lt;=4,$AS44+$AZ$42&gt;=1,$AS44+$AZ$42&lt;=4),  INDEX($R$46:$U$49,$AS44+$AZ$42,AX$43-$AY$42),"")</f>
        <v>0</v>
      </c>
      <c r="AY44" s="37" cm="1">
        <f t="array" aca="1" ref="AY44" ca="1">IF(AND(AY$43-$AY$42&gt;=1,AY$43-$AY$42&lt;=4,$AS44+$AZ$42&gt;=1,$AS44+$AZ$42&lt;=4),  INDEX($R$46:$U$49,$AS44+$AZ$42,AY$43-$AY$42),"")</f>
        <v>0</v>
      </c>
      <c r="AZ44" s="37" cm="1">
        <f t="array" aca="1" ref="AZ44" ca="1">IF(AND(AZ$43-$AY$42&gt;=1,AZ$43-$AY$42&lt;=4,$AS44+$AZ$42&gt;=1,$AS44+$AZ$42&lt;=4),  INDEX($R$46:$U$49,$AS44+$AZ$42,AZ$43-$AY$42),"")</f>
        <v>0</v>
      </c>
      <c r="BA44" s="38" t="str" cm="1">
        <f t="array" aca="1" ref="BA44" ca="1">IF(AND(BA$43-$AY$42&gt;=1,BA$43-$AY$42&lt;=4,$AS44+$AZ$42&gt;=1,$AS44+$AZ$42&lt;=4),  INDEX($R$46:$U$49,$AS44+$AZ$42,BA$43-$AY$42),"")</f>
        <v/>
      </c>
      <c r="BC44" s="8">
        <v>-1</v>
      </c>
      <c r="BD44" s="36" t="str" cm="1">
        <f t="array" aca="1" ref="BD44" ca="1">IF(AND(BD$43-$BI$42&gt;=1,BD$43-$BI$42&lt;=4,$BC44+$BJ$42&gt;=1,$BC44+$BJ$42&lt;=4),  INDEX($R$46:$U$49,$BC44+$BJ$42,BD$43-$BI$42),"")</f>
        <v/>
      </c>
      <c r="BE44" s="37" t="str" cm="1">
        <f t="array" aca="1" ref="BE44" ca="1">IF(AND(BE$43-$BI$42&gt;=1,BE$43-$BI$42&lt;=4,$BC44+$BJ$42&gt;=1,$BC44+$BJ$42&lt;=4),  INDEX($R$46:$U$49,$BC44+$BJ$42,BE$43-$BI$42),"")</f>
        <v/>
      </c>
      <c r="BF44" s="37" t="str" cm="1">
        <f t="array" aca="1" ref="BF44" ca="1">IF(AND(BF$43-$BI$42&gt;=1,BF$43-$BI$42&lt;=4,$BC44+$BJ$42&gt;=1,$BC44+$BJ$42&lt;=4),  INDEX($R$46:$U$49,$BC44+$BJ$42,BF$43-$BI$42),"")</f>
        <v/>
      </c>
      <c r="BG44" s="37" cm="1">
        <f t="array" aca="1" ref="BG44" ca="1">IF(AND(BG$43-$BI$42&gt;=1,BG$43-$BI$42&lt;=4,$BC44+$BJ$42&gt;=1,$BC44+$BJ$42&lt;=4),  INDEX($R$46:$U$49,$BC44+$BJ$42,BG$43-$BI$42),"")</f>
        <v>0</v>
      </c>
      <c r="BH44" s="37" cm="1">
        <f t="array" aca="1" ref="BH44" ca="1">IF(AND(BH$43-$BI$42&gt;=1,BH$43-$BI$42&lt;=4,$BC44+$BJ$42&gt;=1,$BC44+$BJ$42&lt;=4),  INDEX($R$46:$U$49,$BC44+$BJ$42,BH$43-$BI$42),"")</f>
        <v>0</v>
      </c>
      <c r="BI44" s="37" cm="1">
        <f t="array" aca="1" ref="BI44" ca="1">IF(AND(BI$43-$BI$42&gt;=1,BI$43-$BI$42&lt;=4,$BC44+$BJ$42&gt;=1,$BC44+$BJ$42&lt;=4),  INDEX($R$46:$U$49,$BC44+$BJ$42,BI$43-$BI$42),"")</f>
        <v>0</v>
      </c>
      <c r="BJ44" s="37" cm="1">
        <f t="array" aca="1" ref="BJ44" ca="1">IF(AND(BJ$43-$BI$42&gt;=1,BJ$43-$BI$42&lt;=4,$BC44+$BJ$42&gt;=1,$BC44+$BJ$42&lt;=4),  INDEX($R$46:$U$49,$BC44+$BJ$42,BJ$43-$BI$42),"")</f>
        <v>0</v>
      </c>
      <c r="BK44" s="38" t="str" cm="1">
        <f t="array" aca="1" ref="BK44" ca="1">IF(AND(BK$43-$BI$42&gt;=1,BK$43-$BI$42&lt;=4,$BC44+$BJ$42&gt;=1,$BC44+$BJ$42&lt;=4),  INDEX($R$46:$U$49,$BC44+$BJ$42,BK$43-$BI$42),"")</f>
        <v/>
      </c>
    </row>
    <row r="45" spans="4:63">
      <c r="D45" s="8">
        <v>1</v>
      </c>
      <c r="F45" s="43" cm="1">
        <f t="array" aca="1" ref="F45" ca="1">INDEX($F$27:$K$32,$D45-$E$38,F$43-$E$37)</f>
        <v>0</v>
      </c>
      <c r="G45" s="44" cm="1">
        <f t="array" aca="1" ref="G45" ca="1">INDEX($F$27:$K$32,$D45-$E$38,G$43-$E$37)</f>
        <v>0</v>
      </c>
      <c r="H45" s="44" cm="1">
        <f t="array" aca="1" ref="H45" ca="1">INDEX($F$27:$K$32,$D45-$E$38,H$43-$E$37)</f>
        <v>0</v>
      </c>
      <c r="I45" s="44" cm="1">
        <f t="array" aca="1" ref="I45" ca="1">INDEX($F$27:$K$32,$D45-$E$38,I$43-$E$37)</f>
        <v>0</v>
      </c>
      <c r="J45" s="44" cm="1">
        <f t="array" aca="1" ref="J45" ca="1">INDEX($F$27:$K$32,$D45-$E$38,J$43-$E$37)</f>
        <v>0</v>
      </c>
      <c r="K45" s="45" cm="1">
        <f t="array" aca="1" ref="K45" ca="1">INDEX($F$27:$K$32,$D45-$E$38,K$43-$E$37)</f>
        <v>0</v>
      </c>
      <c r="P45" s="39"/>
      <c r="Q45" s="20"/>
      <c r="R45" s="20"/>
      <c r="S45" s="20"/>
      <c r="T45" s="20"/>
      <c r="U45" s="20"/>
      <c r="V45" s="20"/>
      <c r="W45" s="40"/>
      <c r="Y45" s="8">
        <v>0</v>
      </c>
      <c r="Z45" s="39" t="str" cm="1">
        <f t="array" aca="1" ref="Z45" ca="1">IF(AND(Z$43-$AE$42&gt;=1,Z$43-$AE$42&lt;=4,$Y45+$AF$42&gt;=1,$Y45+$AF$42&lt;=4),  INDEX($R$46:$U$49,$Y45+$AF$42,Z$43-$AE$42),"")</f>
        <v/>
      </c>
      <c r="AA45" s="20" t="str" cm="1">
        <f t="array" aca="1" ref="AA45" ca="1">IF(AND(AA$43-$AE$42&gt;=1,AA$43-$AE$42&lt;=4,$Y45+$AF$42&gt;=1,$Y45+$AF$42&lt;=4),  INDEX($R$46:$U$49,$Y45+$AF$42,AA$43-$AE$42),"")</f>
        <v/>
      </c>
      <c r="AB45" s="20" t="str" cm="1">
        <f t="array" aca="1" ref="AB45" ca="1">IF(AND(AB$43-$AE$42&gt;=1,AB$43-$AE$42&lt;=4,$Y45+$AF$42&gt;=1,$Y45+$AF$42&lt;=4),  INDEX($R$46:$U$49,$Y45+$AF$42,AB$43-$AE$42),"")</f>
        <v/>
      </c>
      <c r="AC45" s="20" cm="1">
        <f t="array" aca="1" ref="AC45" ca="1">IF(AND(AC$43-$AE$42&gt;=1,AC$43-$AE$42&lt;=4,$Y45+$AF$42&gt;=1,$Y45+$AF$42&lt;=4),  INDEX($R$46:$U$49,$Y45+$AF$42,AC$43-$AE$42),"")</f>
        <v>0</v>
      </c>
      <c r="AD45" s="20" cm="1">
        <f t="array" aca="1" ref="AD45" ca="1">IF(AND(AD$43-$AE$42&gt;=1,AD$43-$AE$42&lt;=4,$Y45+$AF$42&gt;=1,$Y45+$AF$42&lt;=4),  INDEX($R$46:$U$49,$Y45+$AF$42,AD$43-$AE$42),"")</f>
        <v>1</v>
      </c>
      <c r="AE45" s="20" cm="1">
        <f t="array" aca="1" ref="AE45" ca="1">IF(AND(AE$43-$AE$42&gt;=1,AE$43-$AE$42&lt;=4,$Y45+$AF$42&gt;=1,$Y45+$AF$42&lt;=4),  INDEX($R$46:$U$49,$Y45+$AF$42,AE$43-$AE$42),"")</f>
        <v>1</v>
      </c>
      <c r="AF45" s="20" cm="1">
        <f t="array" aca="1" ref="AF45" ca="1">IF(AND(AF$43-$AE$42&gt;=1,AF$43-$AE$42&lt;=4,$Y45+$AF$42&gt;=1,$Y45+$AF$42&lt;=4),  INDEX($R$46:$U$49,$Y45+$AF$42,AF$43-$AE$42),"")</f>
        <v>0</v>
      </c>
      <c r="AG45" s="40" t="str" cm="1">
        <f t="array" aca="1" ref="AG45" ca="1">IF(AND(AG$43-$AE$42&gt;=1,AG$43-$AE$42&lt;=4,$Y45+$AF$42&gt;=1,$Y45+$AF$42&lt;=4),  INDEX($R$46:$U$49,$Y45+$AF$42,AG$43-$AE$42),"")</f>
        <v/>
      </c>
      <c r="AI45" s="8">
        <v>0</v>
      </c>
      <c r="AJ45" s="39" t="str" cm="1">
        <f t="array" aca="1" ref="AJ45" ca="1">IF(AND(AJ$43-$AO$42&gt;=1,AJ$43-$AO$42&lt;=4,$AI45+$AP$42&gt;=1,$AI45+$AP$42&lt;=4),  INDEX($R$46:$U$49,$AI45+$AP$42,AJ$43-$AO$42),"")</f>
        <v/>
      </c>
      <c r="AK45" s="20" t="str" cm="1">
        <f t="array" aca="1" ref="AK45" ca="1">IF(AND(AK$43-$AO$42&gt;=1,AK$43-$AO$42&lt;=4,$AI45+$AP$42&gt;=1,$AI45+$AP$42&lt;=4),  INDEX($R$46:$U$49,$AI45+$AP$42,AK$43-$AO$42),"")</f>
        <v/>
      </c>
      <c r="AL45" s="20" t="str" cm="1">
        <f t="array" aca="1" ref="AL45" ca="1">IF(AND(AL$43-$AO$42&gt;=1,AL$43-$AO$42&lt;=4,$AI45+$AP$42&gt;=1,$AI45+$AP$42&lt;=4),  INDEX($R$46:$U$49,$AI45+$AP$42,AL$43-$AO$42),"")</f>
        <v/>
      </c>
      <c r="AM45" s="20" cm="1">
        <f t="array" aca="1" ref="AM45" ca="1">IF(AND(AM$43-$AO$42&gt;=1,AM$43-$AO$42&lt;=4,$AI45+$AP$42&gt;=1,$AI45+$AP$42&lt;=4),  INDEX($R$46:$U$49,$AI45+$AP$42,AM$43-$AO$42),"")</f>
        <v>0</v>
      </c>
      <c r="AN45" s="20" cm="1">
        <f t="array" aca="1" ref="AN45" ca="1">IF(AND(AN$43-$AO$42&gt;=1,AN$43-$AO$42&lt;=4,$AI45+$AP$42&gt;=1,$AI45+$AP$42&lt;=4),  INDEX($R$46:$U$49,$AI45+$AP$42,AN$43-$AO$42),"")</f>
        <v>1</v>
      </c>
      <c r="AO45" s="20" cm="1">
        <f t="array" aca="1" ref="AO45" ca="1">IF(AND(AO$43-$AO$42&gt;=1,AO$43-$AO$42&lt;=4,$AI45+$AP$42&gt;=1,$AI45+$AP$42&lt;=4),  INDEX($R$46:$U$49,$AI45+$AP$42,AO$43-$AO$42),"")</f>
        <v>1</v>
      </c>
      <c r="AP45" s="20" cm="1">
        <f t="array" aca="1" ref="AP45" ca="1">IF(AND(AP$43-$AO$42&gt;=1,AP$43-$AO$42&lt;=4,$AI45+$AP$42&gt;=1,$AI45+$AP$42&lt;=4),  INDEX($R$46:$U$49,$AI45+$AP$42,AP$43-$AO$42),"")</f>
        <v>0</v>
      </c>
      <c r="AQ45" s="40" t="str" cm="1">
        <f t="array" aca="1" ref="AQ45" ca="1">IF(AND(AQ$43-$AO$42&gt;=1,AQ$43-$AO$42&lt;=4,$AI45+$AP$42&gt;=1,$AI45+$AP$42&lt;=4),  INDEX($R$46:$U$49,$AI45+$AP$42,AQ$43-$AO$42),"")</f>
        <v/>
      </c>
      <c r="AS45" s="8">
        <v>0</v>
      </c>
      <c r="AT45" s="39" t="str" cm="1">
        <f t="array" aca="1" ref="AT45" ca="1">IF(AND(AT$43-$AY$42&gt;=1,AT$43-$AY$42&lt;=4,$AS45+$AZ$42&gt;=1,$AS45+$AZ$42&lt;=4),  INDEX($R$46:$U$49,$AS45+$AZ$42,AT$43-$AY$42),"")</f>
        <v/>
      </c>
      <c r="AU45" s="20" t="str" cm="1">
        <f t="array" aca="1" ref="AU45" ca="1">IF(AND(AU$43-$AY$42&gt;=1,AU$43-$AY$42&lt;=4,$AS45+$AZ$42&gt;=1,$AS45+$AZ$42&lt;=4),  INDEX($R$46:$U$49,$AS45+$AZ$42,AU$43-$AY$42),"")</f>
        <v/>
      </c>
      <c r="AV45" s="20" t="str" cm="1">
        <f t="array" aca="1" ref="AV45" ca="1">IF(AND(AV$43-$AY$42&gt;=1,AV$43-$AY$42&lt;=4,$AS45+$AZ$42&gt;=1,$AS45+$AZ$42&lt;=4),  INDEX($R$46:$U$49,$AS45+$AZ$42,AV$43-$AY$42),"")</f>
        <v/>
      </c>
      <c r="AW45" s="20" cm="1">
        <f t="array" aca="1" ref="AW45" ca="1">IF(AND(AW$43-$AY$42&gt;=1,AW$43-$AY$42&lt;=4,$AS45+$AZ$42&gt;=1,$AS45+$AZ$42&lt;=4),  INDEX($R$46:$U$49,$AS45+$AZ$42,AW$43-$AY$42),"")</f>
        <v>0</v>
      </c>
      <c r="AX45" s="20" cm="1">
        <f t="array" aca="1" ref="AX45" ca="1">IF(AND(AX$43-$AY$42&gt;=1,AX$43-$AY$42&lt;=4,$AS45+$AZ$42&gt;=1,$AS45+$AZ$42&lt;=4),  INDEX($R$46:$U$49,$AS45+$AZ$42,AX$43-$AY$42),"")</f>
        <v>1</v>
      </c>
      <c r="AY45" s="20" cm="1">
        <f t="array" aca="1" ref="AY45" ca="1">IF(AND(AY$43-$AY$42&gt;=1,AY$43-$AY$42&lt;=4,$AS45+$AZ$42&gt;=1,$AS45+$AZ$42&lt;=4),  INDEX($R$46:$U$49,$AS45+$AZ$42,AY$43-$AY$42),"")</f>
        <v>1</v>
      </c>
      <c r="AZ45" s="20" cm="1">
        <f t="array" aca="1" ref="AZ45" ca="1">IF(AND(AZ$43-$AY$42&gt;=1,AZ$43-$AY$42&lt;=4,$AS45+$AZ$42&gt;=1,$AS45+$AZ$42&lt;=4),  INDEX($R$46:$U$49,$AS45+$AZ$42,AZ$43-$AY$42),"")</f>
        <v>0</v>
      </c>
      <c r="BA45" s="40" t="str" cm="1">
        <f t="array" aca="1" ref="BA45" ca="1">IF(AND(BA$43-$AY$42&gt;=1,BA$43-$AY$42&lt;=4,$AS45+$AZ$42&gt;=1,$AS45+$AZ$42&lt;=4),  INDEX($R$46:$U$49,$AS45+$AZ$42,BA$43-$AY$42),"")</f>
        <v/>
      </c>
      <c r="BC45" s="8">
        <v>0</v>
      </c>
      <c r="BD45" s="39" t="str" cm="1">
        <f t="array" aca="1" ref="BD45" ca="1">IF(AND(BD$43-$BI$42&gt;=1,BD$43-$BI$42&lt;=4,$BC45+$BJ$42&gt;=1,$BC45+$BJ$42&lt;=4),  INDEX($R$46:$U$49,$BC45+$BJ$42,BD$43-$BI$42),"")</f>
        <v/>
      </c>
      <c r="BE45" s="20" t="str" cm="1">
        <f t="array" aca="1" ref="BE45" ca="1">IF(AND(BE$43-$BI$42&gt;=1,BE$43-$BI$42&lt;=4,$BC45+$BJ$42&gt;=1,$BC45+$BJ$42&lt;=4),  INDEX($R$46:$U$49,$BC45+$BJ$42,BE$43-$BI$42),"")</f>
        <v/>
      </c>
      <c r="BF45" s="20" t="str" cm="1">
        <f t="array" aca="1" ref="BF45" ca="1">IF(AND(BF$43-$BI$42&gt;=1,BF$43-$BI$42&lt;=4,$BC45+$BJ$42&gt;=1,$BC45+$BJ$42&lt;=4),  INDEX($R$46:$U$49,$BC45+$BJ$42,BF$43-$BI$42),"")</f>
        <v/>
      </c>
      <c r="BG45" s="20" cm="1">
        <f t="array" aca="1" ref="BG45" ca="1">IF(AND(BG$43-$BI$42&gt;=1,BG$43-$BI$42&lt;=4,$BC45+$BJ$42&gt;=1,$BC45+$BJ$42&lt;=4),  INDEX($R$46:$U$49,$BC45+$BJ$42,BG$43-$BI$42),"")</f>
        <v>0</v>
      </c>
      <c r="BH45" s="20" cm="1">
        <f t="array" aca="1" ref="BH45" ca="1">IF(AND(BH$43-$BI$42&gt;=1,BH$43-$BI$42&lt;=4,$BC45+$BJ$42&gt;=1,$BC45+$BJ$42&lt;=4),  INDEX($R$46:$U$49,$BC45+$BJ$42,BH$43-$BI$42),"")</f>
        <v>1</v>
      </c>
      <c r="BI45" s="20" cm="1">
        <f t="array" aca="1" ref="BI45" ca="1">IF(AND(BI$43-$BI$42&gt;=1,BI$43-$BI$42&lt;=4,$BC45+$BJ$42&gt;=1,$BC45+$BJ$42&lt;=4),  INDEX($R$46:$U$49,$BC45+$BJ$42,BI$43-$BI$42),"")</f>
        <v>1</v>
      </c>
      <c r="BJ45" s="20" cm="1">
        <f t="array" aca="1" ref="BJ45" ca="1">IF(AND(BJ$43-$BI$42&gt;=1,BJ$43-$BI$42&lt;=4,$BC45+$BJ$42&gt;=1,$BC45+$BJ$42&lt;=4),  INDEX($R$46:$U$49,$BC45+$BJ$42,BJ$43-$BI$42),"")</f>
        <v>0</v>
      </c>
      <c r="BK45" s="40" t="str" cm="1">
        <f t="array" aca="1" ref="BK45" ca="1">IF(AND(BK$43-$BI$42&gt;=1,BK$43-$BI$42&lt;=4,$BC45+$BJ$42&gt;=1,$BC45+$BJ$42&lt;=4),  INDEX($R$46:$U$49,$BC45+$BJ$42,BK$43-$BI$42),"")</f>
        <v/>
      </c>
    </row>
    <row r="46" spans="4:63">
      <c r="D46" s="8">
        <v>2</v>
      </c>
      <c r="F46" s="46" cm="1">
        <f t="array" aca="1" ref="F46" ca="1">INDEX($F$27:$K$32,$D46-$E$38,F$43-$E$37)</f>
        <v>0</v>
      </c>
      <c r="G46" s="16" cm="1">
        <f t="array" aca="1" ref="G46" ca="1">INDEX($F$27:$K$32,$D46-$E$38,G$43-$E$37)</f>
        <v>0</v>
      </c>
      <c r="H46" s="17" cm="1">
        <f t="array" aca="1" ref="H46" ca="1">INDEX($F$27:$K$32,$D46-$E$38,H$43-$E$37)</f>
        <v>0</v>
      </c>
      <c r="I46" s="17" cm="1">
        <f t="array" aca="1" ref="I46" ca="1">INDEX($F$27:$K$32,$D46-$E$38,I$43-$E$37)</f>
        <v>0</v>
      </c>
      <c r="J46" s="18" cm="1">
        <f t="array" aca="1" ref="J46" ca="1">INDEX($F$27:$K$32,$D46-$E$38,J$43-$E$37)</f>
        <v>0</v>
      </c>
      <c r="K46" s="47" cm="1">
        <f t="array" aca="1" ref="K46" ca="1">INDEX($F$27:$K$32,$D46-$E$38,K$43-$E$37)</f>
        <v>0</v>
      </c>
      <c r="O46" s="8">
        <v>1</v>
      </c>
      <c r="P46" s="39"/>
      <c r="Q46" s="20"/>
      <c r="R46" s="16" cm="1">
        <f t="array" aca="1" ref="R46" ca="1">INDEX(ミノの形[値],($Q$42-1)*64+ ($S$42-1) *16 + (R$43-1)*4+$O46    )</f>
        <v>0</v>
      </c>
      <c r="S46" s="17" cm="1">
        <f t="array" aca="1" ref="S46" ca="1">INDEX(ミノの形[値],($Q$42-1)*64+ ($S$42-1) *16 + (S$43-1)*4+$O46    )</f>
        <v>0</v>
      </c>
      <c r="T46" s="17" cm="1">
        <f t="array" aca="1" ref="T46" ca="1">INDEX(ミノの形[値],($Q$42-1)*64+ ($S$42-1) *16 + (T$43-1)*4+$O46    )</f>
        <v>0</v>
      </c>
      <c r="U46" s="18" cm="1">
        <f t="array" aca="1" ref="U46" ca="1">INDEX(ミノの形[値],($Q$42-1)*64+ ($S$42-1) *16 + (U$43-1)*4+$O46    )</f>
        <v>0</v>
      </c>
      <c r="V46" s="20"/>
      <c r="W46" s="40"/>
      <c r="Y46" s="8">
        <v>1</v>
      </c>
      <c r="Z46" s="39" t="str" cm="1">
        <f t="array" aca="1" ref="Z46" ca="1">IF(AND(Z$43-$AE$42&gt;=1,Z$43-$AE$42&lt;=4,$Y46+$AF$42&gt;=1,$Y46+$AF$42&lt;=4),  INDEX($R$46:$U$49,$Y46+$AF$42,Z$43-$AE$42),"")</f>
        <v/>
      </c>
      <c r="AA46" s="20" t="str" cm="1">
        <f t="array" aca="1" ref="AA46" ca="1">IF(AND(AA$43-$AE$42&gt;=1,AA$43-$AE$42&lt;=4,$Y46+$AF$42&gt;=1,$Y46+$AF$42&lt;=4),  INDEX($R$46:$U$49,$Y46+$AF$42,AA$43-$AE$42),"")</f>
        <v/>
      </c>
      <c r="AB46" s="16" t="str" cm="1">
        <f t="array" aca="1" ref="AB46" ca="1">IF(AND(AB$43-$AE$42&gt;=1,AB$43-$AE$42&lt;=4,$Y46+$AF$42&gt;=1,$Y46+$AF$42&lt;=4),  INDEX($R$46:$U$49,$Y46+$AF$42,AB$43-$AE$42),"")</f>
        <v/>
      </c>
      <c r="AC46" s="17" cm="1">
        <f t="array" aca="1" ref="AC46" ca="1">IF(AND(AC$43-$AE$42&gt;=1,AC$43-$AE$42&lt;=4,$Y46+$AF$42&gt;=1,$Y46+$AF$42&lt;=4),  INDEX($R$46:$U$49,$Y46+$AF$42,AC$43-$AE$42),"")</f>
        <v>0</v>
      </c>
      <c r="AD46" s="17" cm="1">
        <f t="array" aca="1" ref="AD46" ca="1">IF(AND(AD$43-$AE$42&gt;=1,AD$43-$AE$42&lt;=4,$Y46+$AF$42&gt;=1,$Y46+$AF$42&lt;=4),  INDEX($R$46:$U$49,$Y46+$AF$42,AD$43-$AE$42),"")</f>
        <v>1</v>
      </c>
      <c r="AE46" s="18" cm="1">
        <f t="array" aca="1" ref="AE46" ca="1">IF(AND(AE$43-$AE$42&gt;=1,AE$43-$AE$42&lt;=4,$Y46+$AF$42&gt;=1,$Y46+$AF$42&lt;=4),  INDEX($R$46:$U$49,$Y46+$AF$42,AE$43-$AE$42),"")</f>
        <v>1</v>
      </c>
      <c r="AF46" s="20" cm="1">
        <f t="array" aca="1" ref="AF46" ca="1">IF(AND(AF$43-$AE$42&gt;=1,AF$43-$AE$42&lt;=4,$Y46+$AF$42&gt;=1,$Y46+$AF$42&lt;=4),  INDEX($R$46:$U$49,$Y46+$AF$42,AF$43-$AE$42),"")</f>
        <v>0</v>
      </c>
      <c r="AG46" s="40" t="str" cm="1">
        <f t="array" aca="1" ref="AG46" ca="1">IF(AND(AG$43-$AE$42&gt;=1,AG$43-$AE$42&lt;=4,$Y46+$AF$42&gt;=1,$Y46+$AF$42&lt;=4),  INDEX($R$46:$U$49,$Y46+$AF$42,AG$43-$AE$42),"")</f>
        <v/>
      </c>
      <c r="AI46" s="8">
        <v>1</v>
      </c>
      <c r="AJ46" s="39" t="str" cm="1">
        <f t="array" aca="1" ref="AJ46" ca="1">IF(AND(AJ$43-$AO$42&gt;=1,AJ$43-$AO$42&lt;=4,$AI46+$AP$42&gt;=1,$AI46+$AP$42&lt;=4),  INDEX($R$46:$U$49,$AI46+$AP$42,AJ$43-$AO$42),"")</f>
        <v/>
      </c>
      <c r="AK46" s="20" t="str" cm="1">
        <f t="array" aca="1" ref="AK46" ca="1">IF(AND(AK$43-$AO$42&gt;=1,AK$43-$AO$42&lt;=4,$AI46+$AP$42&gt;=1,$AI46+$AP$42&lt;=4),  INDEX($R$46:$U$49,$AI46+$AP$42,AK$43-$AO$42),"")</f>
        <v/>
      </c>
      <c r="AL46" s="16" t="str" cm="1">
        <f t="array" aca="1" ref="AL46" ca="1">IF(AND(AL$43-$AO$42&gt;=1,AL$43-$AO$42&lt;=4,$AI46+$AP$42&gt;=1,$AI46+$AP$42&lt;=4),  INDEX($R$46:$U$49,$AI46+$AP$42,AL$43-$AO$42),"")</f>
        <v/>
      </c>
      <c r="AM46" s="17" cm="1">
        <f t="array" aca="1" ref="AM46" ca="1">IF(AND(AM$43-$AO$42&gt;=1,AM$43-$AO$42&lt;=4,$AI46+$AP$42&gt;=1,$AI46+$AP$42&lt;=4),  INDEX($R$46:$U$49,$AI46+$AP$42,AM$43-$AO$42),"")</f>
        <v>0</v>
      </c>
      <c r="AN46" s="17" cm="1">
        <f t="array" aca="1" ref="AN46" ca="1">IF(AND(AN$43-$AO$42&gt;=1,AN$43-$AO$42&lt;=4,$AI46+$AP$42&gt;=1,$AI46+$AP$42&lt;=4),  INDEX($R$46:$U$49,$AI46+$AP$42,AN$43-$AO$42),"")</f>
        <v>1</v>
      </c>
      <c r="AO46" s="18" cm="1">
        <f t="array" aca="1" ref="AO46" ca="1">IF(AND(AO$43-$AO$42&gt;=1,AO$43-$AO$42&lt;=4,$AI46+$AP$42&gt;=1,$AI46+$AP$42&lt;=4),  INDEX($R$46:$U$49,$AI46+$AP$42,AO$43-$AO$42),"")</f>
        <v>1</v>
      </c>
      <c r="AP46" s="20" cm="1">
        <f t="array" aca="1" ref="AP46" ca="1">IF(AND(AP$43-$AO$42&gt;=1,AP$43-$AO$42&lt;=4,$AI46+$AP$42&gt;=1,$AI46+$AP$42&lt;=4),  INDEX($R$46:$U$49,$AI46+$AP$42,AP$43-$AO$42),"")</f>
        <v>0</v>
      </c>
      <c r="AQ46" s="40" t="str" cm="1">
        <f t="array" aca="1" ref="AQ46" ca="1">IF(AND(AQ$43-$AO$42&gt;=1,AQ$43-$AO$42&lt;=4,$AI46+$AP$42&gt;=1,$AI46+$AP$42&lt;=4),  INDEX($R$46:$U$49,$AI46+$AP$42,AQ$43-$AO$42),"")</f>
        <v/>
      </c>
      <c r="AS46" s="8">
        <v>1</v>
      </c>
      <c r="AT46" s="39" t="str" cm="1">
        <f t="array" aca="1" ref="AT46" ca="1">IF(AND(AT$43-$AY$42&gt;=1,AT$43-$AY$42&lt;=4,$AS46+$AZ$42&gt;=1,$AS46+$AZ$42&lt;=4),  INDEX($R$46:$U$49,$AS46+$AZ$42,AT$43-$AY$42),"")</f>
        <v/>
      </c>
      <c r="AU46" s="20" t="str" cm="1">
        <f t="array" aca="1" ref="AU46" ca="1">IF(AND(AU$43-$AY$42&gt;=1,AU$43-$AY$42&lt;=4,$AS46+$AZ$42&gt;=1,$AS46+$AZ$42&lt;=4),  INDEX($R$46:$U$49,$AS46+$AZ$42,AU$43-$AY$42),"")</f>
        <v/>
      </c>
      <c r="AV46" s="16" t="str" cm="1">
        <f t="array" aca="1" ref="AV46" ca="1">IF(AND(AV$43-$AY$42&gt;=1,AV$43-$AY$42&lt;=4,$AS46+$AZ$42&gt;=1,$AS46+$AZ$42&lt;=4),  INDEX($R$46:$U$49,$AS46+$AZ$42,AV$43-$AY$42),"")</f>
        <v/>
      </c>
      <c r="AW46" s="17" cm="1">
        <f t="array" aca="1" ref="AW46" ca="1">IF(AND(AW$43-$AY$42&gt;=1,AW$43-$AY$42&lt;=4,$AS46+$AZ$42&gt;=1,$AS46+$AZ$42&lt;=4),  INDEX($R$46:$U$49,$AS46+$AZ$42,AW$43-$AY$42),"")</f>
        <v>0</v>
      </c>
      <c r="AX46" s="17" cm="1">
        <f t="array" aca="1" ref="AX46" ca="1">IF(AND(AX$43-$AY$42&gt;=1,AX$43-$AY$42&lt;=4,$AS46+$AZ$42&gt;=1,$AS46+$AZ$42&lt;=4),  INDEX($R$46:$U$49,$AS46+$AZ$42,AX$43-$AY$42),"")</f>
        <v>1</v>
      </c>
      <c r="AY46" s="18" cm="1">
        <f t="array" aca="1" ref="AY46" ca="1">IF(AND(AY$43-$AY$42&gt;=1,AY$43-$AY$42&lt;=4,$AS46+$AZ$42&gt;=1,$AS46+$AZ$42&lt;=4),  INDEX($R$46:$U$49,$AS46+$AZ$42,AY$43-$AY$42),"")</f>
        <v>1</v>
      </c>
      <c r="AZ46" s="20" cm="1">
        <f t="array" aca="1" ref="AZ46" ca="1">IF(AND(AZ$43-$AY$42&gt;=1,AZ$43-$AY$42&lt;=4,$AS46+$AZ$42&gt;=1,$AS46+$AZ$42&lt;=4),  INDEX($R$46:$U$49,$AS46+$AZ$42,AZ$43-$AY$42),"")</f>
        <v>0</v>
      </c>
      <c r="BA46" s="40" t="str" cm="1">
        <f t="array" aca="1" ref="BA46" ca="1">IF(AND(BA$43-$AY$42&gt;=1,BA$43-$AY$42&lt;=4,$AS46+$AZ$42&gt;=1,$AS46+$AZ$42&lt;=4),  INDEX($R$46:$U$49,$AS46+$AZ$42,BA$43-$AY$42),"")</f>
        <v/>
      </c>
      <c r="BC46" s="8">
        <v>1</v>
      </c>
      <c r="BD46" s="39" t="str" cm="1">
        <f t="array" aca="1" ref="BD46" ca="1">IF(AND(BD$43-$BI$42&gt;=1,BD$43-$BI$42&lt;=4,$BC46+$BJ$42&gt;=1,$BC46+$BJ$42&lt;=4),  INDEX($R$46:$U$49,$BC46+$BJ$42,BD$43-$BI$42),"")</f>
        <v/>
      </c>
      <c r="BE46" s="20" t="str" cm="1">
        <f t="array" aca="1" ref="BE46" ca="1">IF(AND(BE$43-$BI$42&gt;=1,BE$43-$BI$42&lt;=4,$BC46+$BJ$42&gt;=1,$BC46+$BJ$42&lt;=4),  INDEX($R$46:$U$49,$BC46+$BJ$42,BE$43-$BI$42),"")</f>
        <v/>
      </c>
      <c r="BF46" s="16" t="str" cm="1">
        <f t="array" aca="1" ref="BF46" ca="1">IF(AND(BF$43-$BI$42&gt;=1,BF$43-$BI$42&lt;=4,$BC46+$BJ$42&gt;=1,$BC46+$BJ$42&lt;=4),  INDEX($R$46:$U$49,$BC46+$BJ$42,BF$43-$BI$42),"")</f>
        <v/>
      </c>
      <c r="BG46" s="17" cm="1">
        <f t="array" aca="1" ref="BG46" ca="1">IF(AND(BG$43-$BI$42&gt;=1,BG$43-$BI$42&lt;=4,$BC46+$BJ$42&gt;=1,$BC46+$BJ$42&lt;=4),  INDEX($R$46:$U$49,$BC46+$BJ$42,BG$43-$BI$42),"")</f>
        <v>0</v>
      </c>
      <c r="BH46" s="17" cm="1">
        <f t="array" aca="1" ref="BH46" ca="1">IF(AND(BH$43-$BI$42&gt;=1,BH$43-$BI$42&lt;=4,$BC46+$BJ$42&gt;=1,$BC46+$BJ$42&lt;=4),  INDEX($R$46:$U$49,$BC46+$BJ$42,BH$43-$BI$42),"")</f>
        <v>1</v>
      </c>
      <c r="BI46" s="18" cm="1">
        <f t="array" aca="1" ref="BI46" ca="1">IF(AND(BI$43-$BI$42&gt;=1,BI$43-$BI$42&lt;=4,$BC46+$BJ$42&gt;=1,$BC46+$BJ$42&lt;=4),  INDEX($R$46:$U$49,$BC46+$BJ$42,BI$43-$BI$42),"")</f>
        <v>1</v>
      </c>
      <c r="BJ46" s="20" cm="1">
        <f t="array" aca="1" ref="BJ46" ca="1">IF(AND(BJ$43-$BI$42&gt;=1,BJ$43-$BI$42&lt;=4,$BC46+$BJ$42&gt;=1,$BC46+$BJ$42&lt;=4),  INDEX($R$46:$U$49,$BC46+$BJ$42,BJ$43-$BI$42),"")</f>
        <v>0</v>
      </c>
      <c r="BK46" s="40" t="str" cm="1">
        <f t="array" aca="1" ref="BK46" ca="1">IF(AND(BK$43-$BI$42&gt;=1,BK$43-$BI$42&lt;=4,$BC46+$BJ$42&gt;=1,$BC46+$BJ$42&lt;=4),  INDEX($R$46:$U$49,$BC46+$BJ$42,BK$43-$BI$42),"")</f>
        <v/>
      </c>
    </row>
    <row r="47" spans="4:63">
      <c r="D47" s="8">
        <v>3</v>
      </c>
      <c r="F47" s="46" cm="1">
        <f t="array" aca="1" ref="F47" ca="1">INDEX($F$27:$K$32,$D47-$E$38,F$43-$E$37)</f>
        <v>0</v>
      </c>
      <c r="G47" s="19" cm="1">
        <f t="array" aca="1" ref="G47" ca="1">INDEX($F$27:$K$32,$D47-$E$38,G$43-$E$37)</f>
        <v>0</v>
      </c>
      <c r="H47" s="20" cm="1">
        <f t="array" aca="1" ref="H47" ca="1">INDEX($F$27:$K$32,$D47-$E$38,H$43-$E$37)</f>
        <v>1</v>
      </c>
      <c r="I47" s="20" cm="1">
        <f t="array" aca="1" ref="I47" ca="1">INDEX($F$27:$K$32,$D47-$E$38,I$43-$E$37)</f>
        <v>1</v>
      </c>
      <c r="J47" s="21" cm="1">
        <f t="array" aca="1" ref="J47" ca="1">INDEX($F$27:$K$32,$D47-$E$38,J$43-$E$37)</f>
        <v>0</v>
      </c>
      <c r="K47" s="47" cm="1">
        <f t="array" aca="1" ref="K47" ca="1">INDEX($F$27:$K$32,$D47-$E$38,K$43-$E$37)</f>
        <v>0</v>
      </c>
      <c r="O47" s="8">
        <v>2</v>
      </c>
      <c r="P47" s="39"/>
      <c r="Q47" s="20"/>
      <c r="R47" s="19" cm="1">
        <f t="array" aca="1" ref="R47" ca="1">INDEX(ミノの形[値],($Q$42-1)*64+ ($S$42-1) *16 + (R$43-1)*4+$O47    )</f>
        <v>0</v>
      </c>
      <c r="S47" s="20" cm="1">
        <f t="array" aca="1" ref="S47" ca="1">INDEX(ミノの形[値],($Q$42-1)*64+ ($S$42-1) *16 + (S$43-1)*4+$O47    )</f>
        <v>1</v>
      </c>
      <c r="T47" s="20" cm="1">
        <f t="array" aca="1" ref="T47" ca="1">INDEX(ミノの形[値],($Q$42-1)*64+ ($S$42-1) *16 + (T$43-1)*4+$O47    )</f>
        <v>1</v>
      </c>
      <c r="U47" s="21" cm="1">
        <f t="array" aca="1" ref="U47" ca="1">INDEX(ミノの形[値],($Q$42-1)*64+ ($S$42-1) *16 + (U$43-1)*4+$O47    )</f>
        <v>0</v>
      </c>
      <c r="V47" s="20"/>
      <c r="W47" s="40"/>
      <c r="Y47" s="8">
        <v>2</v>
      </c>
      <c r="Z47" s="39" t="str" cm="1">
        <f t="array" aca="1" ref="Z47" ca="1">IF(AND(Z$43-$AE$42&gt;=1,Z$43-$AE$42&lt;=4,$Y47+$AF$42&gt;=1,$Y47+$AF$42&lt;=4),  INDEX($R$46:$U$49,$Y47+$AF$42,Z$43-$AE$42),"")</f>
        <v/>
      </c>
      <c r="AA47" s="20" t="str" cm="1">
        <f t="array" aca="1" ref="AA47" ca="1">IF(AND(AA$43-$AE$42&gt;=1,AA$43-$AE$42&lt;=4,$Y47+$AF$42&gt;=1,$Y47+$AF$42&lt;=4),  INDEX($R$46:$U$49,$Y47+$AF$42,AA$43-$AE$42),"")</f>
        <v/>
      </c>
      <c r="AB47" s="19" t="str" cm="1">
        <f t="array" aca="1" ref="AB47" ca="1">IF(AND(AB$43-$AE$42&gt;=1,AB$43-$AE$42&lt;=4,$Y47+$AF$42&gt;=1,$Y47+$AF$42&lt;=4),  INDEX($R$46:$U$49,$Y47+$AF$42,AB$43-$AE$42),"")</f>
        <v/>
      </c>
      <c r="AC47" s="20" cm="1">
        <f t="array" aca="1" ref="AC47" ca="1">IF(AND(AC$43-$AE$42&gt;=1,AC$43-$AE$42&lt;=4,$Y47+$AF$42&gt;=1,$Y47+$AF$42&lt;=4),  INDEX($R$46:$U$49,$Y47+$AF$42,AC$43-$AE$42),"")</f>
        <v>0</v>
      </c>
      <c r="AD47" s="20" cm="1">
        <f t="array" aca="1" ref="AD47" ca="1">IF(AND(AD$43-$AE$42&gt;=1,AD$43-$AE$42&lt;=4,$Y47+$AF$42&gt;=1,$Y47+$AF$42&lt;=4),  INDEX($R$46:$U$49,$Y47+$AF$42,AD$43-$AE$42),"")</f>
        <v>0</v>
      </c>
      <c r="AE47" s="21" cm="1">
        <f t="array" aca="1" ref="AE47" ca="1">IF(AND(AE$43-$AE$42&gt;=1,AE$43-$AE$42&lt;=4,$Y47+$AF$42&gt;=1,$Y47+$AF$42&lt;=4),  INDEX($R$46:$U$49,$Y47+$AF$42,AE$43-$AE$42),"")</f>
        <v>0</v>
      </c>
      <c r="AF47" s="20" cm="1">
        <f t="array" aca="1" ref="AF47" ca="1">IF(AND(AF$43-$AE$42&gt;=1,AF$43-$AE$42&lt;=4,$Y47+$AF$42&gt;=1,$Y47+$AF$42&lt;=4),  INDEX($R$46:$U$49,$Y47+$AF$42,AF$43-$AE$42),"")</f>
        <v>0</v>
      </c>
      <c r="AG47" s="40" t="str" cm="1">
        <f t="array" aca="1" ref="AG47" ca="1">IF(AND(AG$43-$AE$42&gt;=1,AG$43-$AE$42&lt;=4,$Y47+$AF$42&gt;=1,$Y47+$AF$42&lt;=4),  INDEX($R$46:$U$49,$Y47+$AF$42,AG$43-$AE$42),"")</f>
        <v/>
      </c>
      <c r="AI47" s="8">
        <v>2</v>
      </c>
      <c r="AJ47" s="39" t="str" cm="1">
        <f t="array" aca="1" ref="AJ47" ca="1">IF(AND(AJ$43-$AO$42&gt;=1,AJ$43-$AO$42&lt;=4,$AI47+$AP$42&gt;=1,$AI47+$AP$42&lt;=4),  INDEX($R$46:$U$49,$AI47+$AP$42,AJ$43-$AO$42),"")</f>
        <v/>
      </c>
      <c r="AK47" s="20" t="str" cm="1">
        <f t="array" aca="1" ref="AK47" ca="1">IF(AND(AK$43-$AO$42&gt;=1,AK$43-$AO$42&lt;=4,$AI47+$AP$42&gt;=1,$AI47+$AP$42&lt;=4),  INDEX($R$46:$U$49,$AI47+$AP$42,AK$43-$AO$42),"")</f>
        <v/>
      </c>
      <c r="AL47" s="19" t="str" cm="1">
        <f t="array" aca="1" ref="AL47" ca="1">IF(AND(AL$43-$AO$42&gt;=1,AL$43-$AO$42&lt;=4,$AI47+$AP$42&gt;=1,$AI47+$AP$42&lt;=4),  INDEX($R$46:$U$49,$AI47+$AP$42,AL$43-$AO$42),"")</f>
        <v/>
      </c>
      <c r="AM47" s="20" cm="1">
        <f t="array" aca="1" ref="AM47" ca="1">IF(AND(AM$43-$AO$42&gt;=1,AM$43-$AO$42&lt;=4,$AI47+$AP$42&gt;=1,$AI47+$AP$42&lt;=4),  INDEX($R$46:$U$49,$AI47+$AP$42,AM$43-$AO$42),"")</f>
        <v>0</v>
      </c>
      <c r="AN47" s="20" cm="1">
        <f t="array" aca="1" ref="AN47" ca="1">IF(AND(AN$43-$AO$42&gt;=1,AN$43-$AO$42&lt;=4,$AI47+$AP$42&gt;=1,$AI47+$AP$42&lt;=4),  INDEX($R$46:$U$49,$AI47+$AP$42,AN$43-$AO$42),"")</f>
        <v>0</v>
      </c>
      <c r="AO47" s="21" cm="1">
        <f t="array" aca="1" ref="AO47" ca="1">IF(AND(AO$43-$AO$42&gt;=1,AO$43-$AO$42&lt;=4,$AI47+$AP$42&gt;=1,$AI47+$AP$42&lt;=4),  INDEX($R$46:$U$49,$AI47+$AP$42,AO$43-$AO$42),"")</f>
        <v>0</v>
      </c>
      <c r="AP47" s="20" cm="1">
        <f t="array" aca="1" ref="AP47" ca="1">IF(AND(AP$43-$AO$42&gt;=1,AP$43-$AO$42&lt;=4,$AI47+$AP$42&gt;=1,$AI47+$AP$42&lt;=4),  INDEX($R$46:$U$49,$AI47+$AP$42,AP$43-$AO$42),"")</f>
        <v>0</v>
      </c>
      <c r="AQ47" s="40" t="str" cm="1">
        <f t="array" aca="1" ref="AQ47" ca="1">IF(AND(AQ$43-$AO$42&gt;=1,AQ$43-$AO$42&lt;=4,$AI47+$AP$42&gt;=1,$AI47+$AP$42&lt;=4),  INDEX($R$46:$U$49,$AI47+$AP$42,AQ$43-$AO$42),"")</f>
        <v/>
      </c>
      <c r="AS47" s="8">
        <v>2</v>
      </c>
      <c r="AT47" s="39" t="str" cm="1">
        <f t="array" aca="1" ref="AT47" ca="1">IF(AND(AT$43-$AY$42&gt;=1,AT$43-$AY$42&lt;=4,$AS47+$AZ$42&gt;=1,$AS47+$AZ$42&lt;=4),  INDEX($R$46:$U$49,$AS47+$AZ$42,AT$43-$AY$42),"")</f>
        <v/>
      </c>
      <c r="AU47" s="20" t="str" cm="1">
        <f t="array" aca="1" ref="AU47" ca="1">IF(AND(AU$43-$AY$42&gt;=1,AU$43-$AY$42&lt;=4,$AS47+$AZ$42&gt;=1,$AS47+$AZ$42&lt;=4),  INDEX($R$46:$U$49,$AS47+$AZ$42,AU$43-$AY$42),"")</f>
        <v/>
      </c>
      <c r="AV47" s="19" t="str" cm="1">
        <f t="array" aca="1" ref="AV47" ca="1">IF(AND(AV$43-$AY$42&gt;=1,AV$43-$AY$42&lt;=4,$AS47+$AZ$42&gt;=1,$AS47+$AZ$42&lt;=4),  INDEX($R$46:$U$49,$AS47+$AZ$42,AV$43-$AY$42),"")</f>
        <v/>
      </c>
      <c r="AW47" s="20" cm="1">
        <f t="array" aca="1" ref="AW47" ca="1">IF(AND(AW$43-$AY$42&gt;=1,AW$43-$AY$42&lt;=4,$AS47+$AZ$42&gt;=1,$AS47+$AZ$42&lt;=4),  INDEX($R$46:$U$49,$AS47+$AZ$42,AW$43-$AY$42),"")</f>
        <v>0</v>
      </c>
      <c r="AX47" s="20" cm="1">
        <f t="array" aca="1" ref="AX47" ca="1">IF(AND(AX$43-$AY$42&gt;=1,AX$43-$AY$42&lt;=4,$AS47+$AZ$42&gt;=1,$AS47+$AZ$42&lt;=4),  INDEX($R$46:$U$49,$AS47+$AZ$42,AX$43-$AY$42),"")</f>
        <v>0</v>
      </c>
      <c r="AY47" s="21" cm="1">
        <f t="array" aca="1" ref="AY47" ca="1">IF(AND(AY$43-$AY$42&gt;=1,AY$43-$AY$42&lt;=4,$AS47+$AZ$42&gt;=1,$AS47+$AZ$42&lt;=4),  INDEX($R$46:$U$49,$AS47+$AZ$42,AY$43-$AY$42),"")</f>
        <v>0</v>
      </c>
      <c r="AZ47" s="20" cm="1">
        <f t="array" aca="1" ref="AZ47" ca="1">IF(AND(AZ$43-$AY$42&gt;=1,AZ$43-$AY$42&lt;=4,$AS47+$AZ$42&gt;=1,$AS47+$AZ$42&lt;=4),  INDEX($R$46:$U$49,$AS47+$AZ$42,AZ$43-$AY$42),"")</f>
        <v>0</v>
      </c>
      <c r="BA47" s="40" t="str" cm="1">
        <f t="array" aca="1" ref="BA47" ca="1">IF(AND(BA$43-$AY$42&gt;=1,BA$43-$AY$42&lt;=4,$AS47+$AZ$42&gt;=1,$AS47+$AZ$42&lt;=4),  INDEX($R$46:$U$49,$AS47+$AZ$42,BA$43-$AY$42),"")</f>
        <v/>
      </c>
      <c r="BC47" s="8">
        <v>2</v>
      </c>
      <c r="BD47" s="39" t="str" cm="1">
        <f t="array" aca="1" ref="BD47" ca="1">IF(AND(BD$43-$BI$42&gt;=1,BD$43-$BI$42&lt;=4,$BC47+$BJ$42&gt;=1,$BC47+$BJ$42&lt;=4),  INDEX($R$46:$U$49,$BC47+$BJ$42,BD$43-$BI$42),"")</f>
        <v/>
      </c>
      <c r="BE47" s="20" t="str" cm="1">
        <f t="array" aca="1" ref="BE47" ca="1">IF(AND(BE$43-$BI$42&gt;=1,BE$43-$BI$42&lt;=4,$BC47+$BJ$42&gt;=1,$BC47+$BJ$42&lt;=4),  INDEX($R$46:$U$49,$BC47+$BJ$42,BE$43-$BI$42),"")</f>
        <v/>
      </c>
      <c r="BF47" s="19" t="str" cm="1">
        <f t="array" aca="1" ref="BF47" ca="1">IF(AND(BF$43-$BI$42&gt;=1,BF$43-$BI$42&lt;=4,$BC47+$BJ$42&gt;=1,$BC47+$BJ$42&lt;=4),  INDEX($R$46:$U$49,$BC47+$BJ$42,BF$43-$BI$42),"")</f>
        <v/>
      </c>
      <c r="BG47" s="20" cm="1">
        <f t="array" aca="1" ref="BG47" ca="1">IF(AND(BG$43-$BI$42&gt;=1,BG$43-$BI$42&lt;=4,$BC47+$BJ$42&gt;=1,$BC47+$BJ$42&lt;=4),  INDEX($R$46:$U$49,$BC47+$BJ$42,BG$43-$BI$42),"")</f>
        <v>0</v>
      </c>
      <c r="BH47" s="20" cm="1">
        <f t="array" aca="1" ref="BH47" ca="1">IF(AND(BH$43-$BI$42&gt;=1,BH$43-$BI$42&lt;=4,$BC47+$BJ$42&gt;=1,$BC47+$BJ$42&lt;=4),  INDEX($R$46:$U$49,$BC47+$BJ$42,BH$43-$BI$42),"")</f>
        <v>0</v>
      </c>
      <c r="BI47" s="21" cm="1">
        <f t="array" aca="1" ref="BI47" ca="1">IF(AND(BI$43-$BI$42&gt;=1,BI$43-$BI$42&lt;=4,$BC47+$BJ$42&gt;=1,$BC47+$BJ$42&lt;=4),  INDEX($R$46:$U$49,$BC47+$BJ$42,BI$43-$BI$42),"")</f>
        <v>0</v>
      </c>
      <c r="BJ47" s="20" cm="1">
        <f t="array" aca="1" ref="BJ47" ca="1">IF(AND(BJ$43-$BI$42&gt;=1,BJ$43-$BI$42&lt;=4,$BC47+$BJ$42&gt;=1,$BC47+$BJ$42&lt;=4),  INDEX($R$46:$U$49,$BC47+$BJ$42,BJ$43-$BI$42),"")</f>
        <v>0</v>
      </c>
      <c r="BK47" s="40" t="str" cm="1">
        <f t="array" aca="1" ref="BK47" ca="1">IF(AND(BK$43-$BI$42&gt;=1,BK$43-$BI$42&lt;=4,$BC47+$BJ$42&gt;=1,$BC47+$BJ$42&lt;=4),  INDEX($R$46:$U$49,$BC47+$BJ$42,BK$43-$BI$42),"")</f>
        <v/>
      </c>
    </row>
    <row r="48" spans="4:63">
      <c r="D48" s="8">
        <v>4</v>
      </c>
      <c r="F48" s="46" cm="1">
        <f t="array" aca="1" ref="F48" ca="1">INDEX($F$27:$K$32,$D48-$E$38,F$43-$E$37)</f>
        <v>0</v>
      </c>
      <c r="G48" s="19" cm="1">
        <f t="array" aca="1" ref="G48" ca="1">INDEX($F$27:$K$32,$D48-$E$38,G$43-$E$37)</f>
        <v>1</v>
      </c>
      <c r="H48" s="20" cm="1">
        <f t="array" aca="1" ref="H48" ca="1">INDEX($F$27:$K$32,$D48-$E$38,H$43-$E$37)</f>
        <v>1</v>
      </c>
      <c r="I48" s="20" cm="1">
        <f t="array" aca="1" ref="I48" ca="1">INDEX($F$27:$K$32,$D48-$E$38,I$43-$E$37)</f>
        <v>0</v>
      </c>
      <c r="J48" s="21" cm="1">
        <f t="array" aca="1" ref="J48" ca="1">INDEX($F$27:$K$32,$D48-$E$38,J$43-$E$37)</f>
        <v>0</v>
      </c>
      <c r="K48" s="47" cm="1">
        <f t="array" aca="1" ref="K48" ca="1">INDEX($F$27:$K$32,$D48-$E$38,K$43-$E$37)</f>
        <v>0</v>
      </c>
      <c r="O48" s="8">
        <v>3</v>
      </c>
      <c r="P48" s="39"/>
      <c r="Q48" s="20"/>
      <c r="R48" s="19" cm="1">
        <f t="array" aca="1" ref="R48" ca="1">INDEX(ミノの形[値],($Q$42-1)*64+ ($S$42-1) *16 + (R$43-1)*4+$O48    )</f>
        <v>1</v>
      </c>
      <c r="S48" s="20" cm="1">
        <f t="array" aca="1" ref="S48" ca="1">INDEX(ミノの形[値],($Q$42-1)*64+ ($S$42-1) *16 + (S$43-1)*4+$O48    )</f>
        <v>1</v>
      </c>
      <c r="T48" s="20" cm="1">
        <f t="array" aca="1" ref="T48" ca="1">INDEX(ミノの形[値],($Q$42-1)*64+ ($S$42-1) *16 + (T$43-1)*4+$O48    )</f>
        <v>0</v>
      </c>
      <c r="U48" s="21" cm="1">
        <f t="array" aca="1" ref="U48" ca="1">INDEX(ミノの形[値],($Q$42-1)*64+ ($S$42-1) *16 + (U$43-1)*4+$O48    )</f>
        <v>0</v>
      </c>
      <c r="V48" s="20"/>
      <c r="W48" s="40"/>
      <c r="Y48" s="8">
        <v>3</v>
      </c>
      <c r="Z48" s="39" t="str" cm="1">
        <f t="array" aca="1" ref="Z48" ca="1">IF(AND(Z$43-$AE$42&gt;=1,Z$43-$AE$42&lt;=4,$Y48+$AF$42&gt;=1,$Y48+$AF$42&lt;=4),  INDEX($R$46:$U$49,$Y48+$AF$42,Z$43-$AE$42),"")</f>
        <v/>
      </c>
      <c r="AA48" s="20" t="str" cm="1">
        <f t="array" aca="1" ref="AA48" ca="1">IF(AND(AA$43-$AE$42&gt;=1,AA$43-$AE$42&lt;=4,$Y48+$AF$42&gt;=1,$Y48+$AF$42&lt;=4),  INDEX($R$46:$U$49,$Y48+$AF$42,AA$43-$AE$42),"")</f>
        <v/>
      </c>
      <c r="AB48" s="19" t="str" cm="1">
        <f t="array" aca="1" ref="AB48" ca="1">IF(AND(AB$43-$AE$42&gt;=1,AB$43-$AE$42&lt;=4,$Y48+$AF$42&gt;=1,$Y48+$AF$42&lt;=4),  INDEX($R$46:$U$49,$Y48+$AF$42,AB$43-$AE$42),"")</f>
        <v/>
      </c>
      <c r="AC48" s="20" t="str" cm="1">
        <f t="array" aca="1" ref="AC48" ca="1">IF(AND(AC$43-$AE$42&gt;=1,AC$43-$AE$42&lt;=4,$Y48+$AF$42&gt;=1,$Y48+$AF$42&lt;=4),  INDEX($R$46:$U$49,$Y48+$AF$42,AC$43-$AE$42),"")</f>
        <v/>
      </c>
      <c r="AD48" s="20" t="str" cm="1">
        <f t="array" aca="1" ref="AD48" ca="1">IF(AND(AD$43-$AE$42&gt;=1,AD$43-$AE$42&lt;=4,$Y48+$AF$42&gt;=1,$Y48+$AF$42&lt;=4),  INDEX($R$46:$U$49,$Y48+$AF$42,AD$43-$AE$42),"")</f>
        <v/>
      </c>
      <c r="AE48" s="21" t="str" cm="1">
        <f t="array" aca="1" ref="AE48" ca="1">IF(AND(AE$43-$AE$42&gt;=1,AE$43-$AE$42&lt;=4,$Y48+$AF$42&gt;=1,$Y48+$AF$42&lt;=4),  INDEX($R$46:$U$49,$Y48+$AF$42,AE$43-$AE$42),"")</f>
        <v/>
      </c>
      <c r="AF48" s="20" t="str" cm="1">
        <f t="array" aca="1" ref="AF48" ca="1">IF(AND(AF$43-$AE$42&gt;=1,AF$43-$AE$42&lt;=4,$Y48+$AF$42&gt;=1,$Y48+$AF$42&lt;=4),  INDEX($R$46:$U$49,$Y48+$AF$42,AF$43-$AE$42),"")</f>
        <v/>
      </c>
      <c r="AG48" s="40" t="str" cm="1">
        <f t="array" aca="1" ref="AG48" ca="1">IF(AND(AG$43-$AE$42&gt;=1,AG$43-$AE$42&lt;=4,$Y48+$AF$42&gt;=1,$Y48+$AF$42&lt;=4),  INDEX($R$46:$U$49,$Y48+$AF$42,AG$43-$AE$42),"")</f>
        <v/>
      </c>
      <c r="AI48" s="8">
        <v>3</v>
      </c>
      <c r="AJ48" s="39" t="str" cm="1">
        <f t="array" aca="1" ref="AJ48" ca="1">IF(AND(AJ$43-$AO$42&gt;=1,AJ$43-$AO$42&lt;=4,$AI48+$AP$42&gt;=1,$AI48+$AP$42&lt;=4),  INDEX($R$46:$U$49,$AI48+$AP$42,AJ$43-$AO$42),"")</f>
        <v/>
      </c>
      <c r="AK48" s="20" t="str" cm="1">
        <f t="array" aca="1" ref="AK48" ca="1">IF(AND(AK$43-$AO$42&gt;=1,AK$43-$AO$42&lt;=4,$AI48+$AP$42&gt;=1,$AI48+$AP$42&lt;=4),  INDEX($R$46:$U$49,$AI48+$AP$42,AK$43-$AO$42),"")</f>
        <v/>
      </c>
      <c r="AL48" s="19" t="str" cm="1">
        <f t="array" aca="1" ref="AL48" ca="1">IF(AND(AL$43-$AO$42&gt;=1,AL$43-$AO$42&lt;=4,$AI48+$AP$42&gt;=1,$AI48+$AP$42&lt;=4),  INDEX($R$46:$U$49,$AI48+$AP$42,AL$43-$AO$42),"")</f>
        <v/>
      </c>
      <c r="AM48" s="20" t="str" cm="1">
        <f t="array" aca="1" ref="AM48" ca="1">IF(AND(AM$43-$AO$42&gt;=1,AM$43-$AO$42&lt;=4,$AI48+$AP$42&gt;=1,$AI48+$AP$42&lt;=4),  INDEX($R$46:$U$49,$AI48+$AP$42,AM$43-$AO$42),"")</f>
        <v/>
      </c>
      <c r="AN48" s="20" t="str" cm="1">
        <f t="array" aca="1" ref="AN48" ca="1">IF(AND(AN$43-$AO$42&gt;=1,AN$43-$AO$42&lt;=4,$AI48+$AP$42&gt;=1,$AI48+$AP$42&lt;=4),  INDEX($R$46:$U$49,$AI48+$AP$42,AN$43-$AO$42),"")</f>
        <v/>
      </c>
      <c r="AO48" s="21" t="str" cm="1">
        <f t="array" aca="1" ref="AO48" ca="1">IF(AND(AO$43-$AO$42&gt;=1,AO$43-$AO$42&lt;=4,$AI48+$AP$42&gt;=1,$AI48+$AP$42&lt;=4),  INDEX($R$46:$U$49,$AI48+$AP$42,AO$43-$AO$42),"")</f>
        <v/>
      </c>
      <c r="AP48" s="20" t="str" cm="1">
        <f t="array" aca="1" ref="AP48" ca="1">IF(AND(AP$43-$AO$42&gt;=1,AP$43-$AO$42&lt;=4,$AI48+$AP$42&gt;=1,$AI48+$AP$42&lt;=4),  INDEX($R$46:$U$49,$AI48+$AP$42,AP$43-$AO$42),"")</f>
        <v/>
      </c>
      <c r="AQ48" s="40" t="str" cm="1">
        <f t="array" aca="1" ref="AQ48" ca="1">IF(AND(AQ$43-$AO$42&gt;=1,AQ$43-$AO$42&lt;=4,$AI48+$AP$42&gt;=1,$AI48+$AP$42&lt;=4),  INDEX($R$46:$U$49,$AI48+$AP$42,AQ$43-$AO$42),"")</f>
        <v/>
      </c>
      <c r="AS48" s="8">
        <v>3</v>
      </c>
      <c r="AT48" s="39" t="str" cm="1">
        <f t="array" aca="1" ref="AT48" ca="1">IF(AND(AT$43-$AY$42&gt;=1,AT$43-$AY$42&lt;=4,$AS48+$AZ$42&gt;=1,$AS48+$AZ$42&lt;=4),  INDEX($R$46:$U$49,$AS48+$AZ$42,AT$43-$AY$42),"")</f>
        <v/>
      </c>
      <c r="AU48" s="20" t="str" cm="1">
        <f t="array" aca="1" ref="AU48" ca="1">IF(AND(AU$43-$AY$42&gt;=1,AU$43-$AY$42&lt;=4,$AS48+$AZ$42&gt;=1,$AS48+$AZ$42&lt;=4),  INDEX($R$46:$U$49,$AS48+$AZ$42,AU$43-$AY$42),"")</f>
        <v/>
      </c>
      <c r="AV48" s="19" t="str" cm="1">
        <f t="array" aca="1" ref="AV48" ca="1">IF(AND(AV$43-$AY$42&gt;=1,AV$43-$AY$42&lt;=4,$AS48+$AZ$42&gt;=1,$AS48+$AZ$42&lt;=4),  INDEX($R$46:$U$49,$AS48+$AZ$42,AV$43-$AY$42),"")</f>
        <v/>
      </c>
      <c r="AW48" s="20" t="str" cm="1">
        <f t="array" aca="1" ref="AW48" ca="1">IF(AND(AW$43-$AY$42&gt;=1,AW$43-$AY$42&lt;=4,$AS48+$AZ$42&gt;=1,$AS48+$AZ$42&lt;=4),  INDEX($R$46:$U$49,$AS48+$AZ$42,AW$43-$AY$42),"")</f>
        <v/>
      </c>
      <c r="AX48" s="20" t="str" cm="1">
        <f t="array" aca="1" ref="AX48" ca="1">IF(AND(AX$43-$AY$42&gt;=1,AX$43-$AY$42&lt;=4,$AS48+$AZ$42&gt;=1,$AS48+$AZ$42&lt;=4),  INDEX($R$46:$U$49,$AS48+$AZ$42,AX$43-$AY$42),"")</f>
        <v/>
      </c>
      <c r="AY48" s="21" t="str" cm="1">
        <f t="array" aca="1" ref="AY48" ca="1">IF(AND(AY$43-$AY$42&gt;=1,AY$43-$AY$42&lt;=4,$AS48+$AZ$42&gt;=1,$AS48+$AZ$42&lt;=4),  INDEX($R$46:$U$49,$AS48+$AZ$42,AY$43-$AY$42),"")</f>
        <v/>
      </c>
      <c r="AZ48" s="20" t="str" cm="1">
        <f t="array" aca="1" ref="AZ48" ca="1">IF(AND(AZ$43-$AY$42&gt;=1,AZ$43-$AY$42&lt;=4,$AS48+$AZ$42&gt;=1,$AS48+$AZ$42&lt;=4),  INDEX($R$46:$U$49,$AS48+$AZ$42,AZ$43-$AY$42),"")</f>
        <v/>
      </c>
      <c r="BA48" s="40" t="str" cm="1">
        <f t="array" aca="1" ref="BA48" ca="1">IF(AND(BA$43-$AY$42&gt;=1,BA$43-$AY$42&lt;=4,$AS48+$AZ$42&gt;=1,$AS48+$AZ$42&lt;=4),  INDEX($R$46:$U$49,$AS48+$AZ$42,BA$43-$AY$42),"")</f>
        <v/>
      </c>
      <c r="BC48" s="8">
        <v>3</v>
      </c>
      <c r="BD48" s="39" t="str" cm="1">
        <f t="array" aca="1" ref="BD48" ca="1">IF(AND(BD$43-$BI$42&gt;=1,BD$43-$BI$42&lt;=4,$BC48+$BJ$42&gt;=1,$BC48+$BJ$42&lt;=4),  INDEX($R$46:$U$49,$BC48+$BJ$42,BD$43-$BI$42),"")</f>
        <v/>
      </c>
      <c r="BE48" s="20" t="str" cm="1">
        <f t="array" aca="1" ref="BE48" ca="1">IF(AND(BE$43-$BI$42&gt;=1,BE$43-$BI$42&lt;=4,$BC48+$BJ$42&gt;=1,$BC48+$BJ$42&lt;=4),  INDEX($R$46:$U$49,$BC48+$BJ$42,BE$43-$BI$42),"")</f>
        <v/>
      </c>
      <c r="BF48" s="19" t="str" cm="1">
        <f t="array" aca="1" ref="BF48" ca="1">IF(AND(BF$43-$BI$42&gt;=1,BF$43-$BI$42&lt;=4,$BC48+$BJ$42&gt;=1,$BC48+$BJ$42&lt;=4),  INDEX($R$46:$U$49,$BC48+$BJ$42,BF$43-$BI$42),"")</f>
        <v/>
      </c>
      <c r="BG48" s="20" t="str" cm="1">
        <f t="array" aca="1" ref="BG48" ca="1">IF(AND(BG$43-$BI$42&gt;=1,BG$43-$BI$42&lt;=4,$BC48+$BJ$42&gt;=1,$BC48+$BJ$42&lt;=4),  INDEX($R$46:$U$49,$BC48+$BJ$42,BG$43-$BI$42),"")</f>
        <v/>
      </c>
      <c r="BH48" s="20" t="str" cm="1">
        <f t="array" aca="1" ref="BH48" ca="1">IF(AND(BH$43-$BI$42&gt;=1,BH$43-$BI$42&lt;=4,$BC48+$BJ$42&gt;=1,$BC48+$BJ$42&lt;=4),  INDEX($R$46:$U$49,$BC48+$BJ$42,BH$43-$BI$42),"")</f>
        <v/>
      </c>
      <c r="BI48" s="21" t="str" cm="1">
        <f t="array" aca="1" ref="BI48" ca="1">IF(AND(BI$43-$BI$42&gt;=1,BI$43-$BI$42&lt;=4,$BC48+$BJ$42&gt;=1,$BC48+$BJ$42&lt;=4),  INDEX($R$46:$U$49,$BC48+$BJ$42,BI$43-$BI$42),"")</f>
        <v/>
      </c>
      <c r="BJ48" s="20" t="str" cm="1">
        <f t="array" aca="1" ref="BJ48" ca="1">IF(AND(BJ$43-$BI$42&gt;=1,BJ$43-$BI$42&lt;=4,$BC48+$BJ$42&gt;=1,$BC48+$BJ$42&lt;=4),  INDEX($R$46:$U$49,$BC48+$BJ$42,BJ$43-$BI$42),"")</f>
        <v/>
      </c>
      <c r="BK48" s="40" t="str" cm="1">
        <f t="array" aca="1" ref="BK48" ca="1">IF(AND(BK$43-$BI$42&gt;=1,BK$43-$BI$42&lt;=4,$BC48+$BJ$42&gt;=1,$BC48+$BJ$42&lt;=4),  INDEX($R$46:$U$49,$BC48+$BJ$42,BK$43-$BI$42),"")</f>
        <v/>
      </c>
    </row>
    <row r="49" spans="4:63">
      <c r="D49" s="8">
        <v>5</v>
      </c>
      <c r="F49" s="46" cm="1">
        <f t="array" aca="1" ref="F49" ca="1">INDEX($F$27:$K$32,$D49-$E$38,F$43-$E$37)</f>
        <v>0</v>
      </c>
      <c r="G49" s="22" cm="1">
        <f t="array" aca="1" ref="G49" ca="1">INDEX($F$27:$K$32,$D49-$E$38,G$43-$E$37)</f>
        <v>0</v>
      </c>
      <c r="H49" s="23" cm="1">
        <f t="array" aca="1" ref="H49" ca="1">INDEX($F$27:$K$32,$D49-$E$38,H$43-$E$37)</f>
        <v>0</v>
      </c>
      <c r="I49" s="23" cm="1">
        <f t="array" aca="1" ref="I49" ca="1">INDEX($F$27:$K$32,$D49-$E$38,I$43-$E$37)</f>
        <v>0</v>
      </c>
      <c r="J49" s="24" cm="1">
        <f t="array" aca="1" ref="J49" ca="1">INDEX($F$27:$K$32,$D49-$E$38,J$43-$E$37)</f>
        <v>0</v>
      </c>
      <c r="K49" s="47" cm="1">
        <f t="array" aca="1" ref="K49" ca="1">INDEX($F$27:$K$32,$D49-$E$38,K$43-$E$37)</f>
        <v>0</v>
      </c>
      <c r="O49" s="8">
        <v>4</v>
      </c>
      <c r="P49" s="39"/>
      <c r="Q49" s="20"/>
      <c r="R49" s="22" cm="1">
        <f t="array" aca="1" ref="R49" ca="1">INDEX(ミノの形[値],($Q$42-1)*64+ ($S$42-1) *16 + (R$43-1)*4+$O49    )</f>
        <v>0</v>
      </c>
      <c r="S49" s="23" cm="1">
        <f t="array" aca="1" ref="S49" ca="1">INDEX(ミノの形[値],($Q$42-1)*64+ ($S$42-1) *16 + (S$43-1)*4+$O49    )</f>
        <v>0</v>
      </c>
      <c r="T49" s="23" cm="1">
        <f t="array" aca="1" ref="T49" ca="1">INDEX(ミノの形[値],($Q$42-1)*64+ ($S$42-1) *16 + (T$43-1)*4+$O49    )</f>
        <v>0</v>
      </c>
      <c r="U49" s="24" cm="1">
        <f t="array" aca="1" ref="U49" ca="1">INDEX(ミノの形[値],($Q$42-1)*64+ ($S$42-1) *16 + (U$43-1)*4+$O49    )</f>
        <v>0</v>
      </c>
      <c r="V49" s="20"/>
      <c r="W49" s="40"/>
      <c r="Y49" s="8">
        <v>4</v>
      </c>
      <c r="Z49" s="39" t="str" cm="1">
        <f t="array" aca="1" ref="Z49" ca="1">IF(AND(Z$43-$AE$42&gt;=1,Z$43-$AE$42&lt;=4,$Y49+$AF$42&gt;=1,$Y49+$AF$42&lt;=4),  INDEX($R$46:$U$49,$Y49+$AF$42,Z$43-$AE$42),"")</f>
        <v/>
      </c>
      <c r="AA49" s="20" t="str" cm="1">
        <f t="array" aca="1" ref="AA49" ca="1">IF(AND(AA$43-$AE$42&gt;=1,AA$43-$AE$42&lt;=4,$Y49+$AF$42&gt;=1,$Y49+$AF$42&lt;=4),  INDEX($R$46:$U$49,$Y49+$AF$42,AA$43-$AE$42),"")</f>
        <v/>
      </c>
      <c r="AB49" s="22" t="str" cm="1">
        <f t="array" aca="1" ref="AB49" ca="1">IF(AND(AB$43-$AE$42&gt;=1,AB$43-$AE$42&lt;=4,$Y49+$AF$42&gt;=1,$Y49+$AF$42&lt;=4),  INDEX($R$46:$U$49,$Y49+$AF$42,AB$43-$AE$42),"")</f>
        <v/>
      </c>
      <c r="AC49" s="23" t="str" cm="1">
        <f t="array" aca="1" ref="AC49" ca="1">IF(AND(AC$43-$AE$42&gt;=1,AC$43-$AE$42&lt;=4,$Y49+$AF$42&gt;=1,$Y49+$AF$42&lt;=4),  INDEX($R$46:$U$49,$Y49+$AF$42,AC$43-$AE$42),"")</f>
        <v/>
      </c>
      <c r="AD49" s="23" t="str" cm="1">
        <f t="array" aca="1" ref="AD49" ca="1">IF(AND(AD$43-$AE$42&gt;=1,AD$43-$AE$42&lt;=4,$Y49+$AF$42&gt;=1,$Y49+$AF$42&lt;=4),  INDEX($R$46:$U$49,$Y49+$AF$42,AD$43-$AE$42),"")</f>
        <v/>
      </c>
      <c r="AE49" s="24" t="str" cm="1">
        <f t="array" aca="1" ref="AE49" ca="1">IF(AND(AE$43-$AE$42&gt;=1,AE$43-$AE$42&lt;=4,$Y49+$AF$42&gt;=1,$Y49+$AF$42&lt;=4),  INDEX($R$46:$U$49,$Y49+$AF$42,AE$43-$AE$42),"")</f>
        <v/>
      </c>
      <c r="AF49" s="20" t="str" cm="1">
        <f t="array" aca="1" ref="AF49" ca="1">IF(AND(AF$43-$AE$42&gt;=1,AF$43-$AE$42&lt;=4,$Y49+$AF$42&gt;=1,$Y49+$AF$42&lt;=4),  INDEX($R$46:$U$49,$Y49+$AF$42,AF$43-$AE$42),"")</f>
        <v/>
      </c>
      <c r="AG49" s="40" t="str" cm="1">
        <f t="array" aca="1" ref="AG49" ca="1">IF(AND(AG$43-$AE$42&gt;=1,AG$43-$AE$42&lt;=4,$Y49+$AF$42&gt;=1,$Y49+$AF$42&lt;=4),  INDEX($R$46:$U$49,$Y49+$AF$42,AG$43-$AE$42),"")</f>
        <v/>
      </c>
      <c r="AI49" s="8">
        <v>4</v>
      </c>
      <c r="AJ49" s="39" t="str" cm="1">
        <f t="array" aca="1" ref="AJ49" ca="1">IF(AND(AJ$43-$AO$42&gt;=1,AJ$43-$AO$42&lt;=4,$AI49+$AP$42&gt;=1,$AI49+$AP$42&lt;=4),  INDEX($R$46:$U$49,$AI49+$AP$42,AJ$43-$AO$42),"")</f>
        <v/>
      </c>
      <c r="AK49" s="20" t="str" cm="1">
        <f t="array" aca="1" ref="AK49" ca="1">IF(AND(AK$43-$AO$42&gt;=1,AK$43-$AO$42&lt;=4,$AI49+$AP$42&gt;=1,$AI49+$AP$42&lt;=4),  INDEX($R$46:$U$49,$AI49+$AP$42,AK$43-$AO$42),"")</f>
        <v/>
      </c>
      <c r="AL49" s="22" t="str" cm="1">
        <f t="array" aca="1" ref="AL49" ca="1">IF(AND(AL$43-$AO$42&gt;=1,AL$43-$AO$42&lt;=4,$AI49+$AP$42&gt;=1,$AI49+$AP$42&lt;=4),  INDEX($R$46:$U$49,$AI49+$AP$42,AL$43-$AO$42),"")</f>
        <v/>
      </c>
      <c r="AM49" s="23" t="str" cm="1">
        <f t="array" aca="1" ref="AM49" ca="1">IF(AND(AM$43-$AO$42&gt;=1,AM$43-$AO$42&lt;=4,$AI49+$AP$42&gt;=1,$AI49+$AP$42&lt;=4),  INDEX($R$46:$U$49,$AI49+$AP$42,AM$43-$AO$42),"")</f>
        <v/>
      </c>
      <c r="AN49" s="23" t="str" cm="1">
        <f t="array" aca="1" ref="AN49" ca="1">IF(AND(AN$43-$AO$42&gt;=1,AN$43-$AO$42&lt;=4,$AI49+$AP$42&gt;=1,$AI49+$AP$42&lt;=4),  INDEX($R$46:$U$49,$AI49+$AP$42,AN$43-$AO$42),"")</f>
        <v/>
      </c>
      <c r="AO49" s="24" t="str" cm="1">
        <f t="array" aca="1" ref="AO49" ca="1">IF(AND(AO$43-$AO$42&gt;=1,AO$43-$AO$42&lt;=4,$AI49+$AP$42&gt;=1,$AI49+$AP$42&lt;=4),  INDEX($R$46:$U$49,$AI49+$AP$42,AO$43-$AO$42),"")</f>
        <v/>
      </c>
      <c r="AP49" s="20" t="str" cm="1">
        <f t="array" aca="1" ref="AP49" ca="1">IF(AND(AP$43-$AO$42&gt;=1,AP$43-$AO$42&lt;=4,$AI49+$AP$42&gt;=1,$AI49+$AP$42&lt;=4),  INDEX($R$46:$U$49,$AI49+$AP$42,AP$43-$AO$42),"")</f>
        <v/>
      </c>
      <c r="AQ49" s="40" t="str" cm="1">
        <f t="array" aca="1" ref="AQ49" ca="1">IF(AND(AQ$43-$AO$42&gt;=1,AQ$43-$AO$42&lt;=4,$AI49+$AP$42&gt;=1,$AI49+$AP$42&lt;=4),  INDEX($R$46:$U$49,$AI49+$AP$42,AQ$43-$AO$42),"")</f>
        <v/>
      </c>
      <c r="AS49" s="8">
        <v>4</v>
      </c>
      <c r="AT49" s="39" t="str" cm="1">
        <f t="array" aca="1" ref="AT49" ca="1">IF(AND(AT$43-$AY$42&gt;=1,AT$43-$AY$42&lt;=4,$AS49+$AZ$42&gt;=1,$AS49+$AZ$42&lt;=4),  INDEX($R$46:$U$49,$AS49+$AZ$42,AT$43-$AY$42),"")</f>
        <v/>
      </c>
      <c r="AU49" s="20" t="str" cm="1">
        <f t="array" aca="1" ref="AU49" ca="1">IF(AND(AU$43-$AY$42&gt;=1,AU$43-$AY$42&lt;=4,$AS49+$AZ$42&gt;=1,$AS49+$AZ$42&lt;=4),  INDEX($R$46:$U$49,$AS49+$AZ$42,AU$43-$AY$42),"")</f>
        <v/>
      </c>
      <c r="AV49" s="22" t="str" cm="1">
        <f t="array" aca="1" ref="AV49" ca="1">IF(AND(AV$43-$AY$42&gt;=1,AV$43-$AY$42&lt;=4,$AS49+$AZ$42&gt;=1,$AS49+$AZ$42&lt;=4),  INDEX($R$46:$U$49,$AS49+$AZ$42,AV$43-$AY$42),"")</f>
        <v/>
      </c>
      <c r="AW49" s="23" t="str" cm="1">
        <f t="array" aca="1" ref="AW49" ca="1">IF(AND(AW$43-$AY$42&gt;=1,AW$43-$AY$42&lt;=4,$AS49+$AZ$42&gt;=1,$AS49+$AZ$42&lt;=4),  INDEX($R$46:$U$49,$AS49+$AZ$42,AW$43-$AY$42),"")</f>
        <v/>
      </c>
      <c r="AX49" s="23" t="str" cm="1">
        <f t="array" aca="1" ref="AX49" ca="1">IF(AND(AX$43-$AY$42&gt;=1,AX$43-$AY$42&lt;=4,$AS49+$AZ$42&gt;=1,$AS49+$AZ$42&lt;=4),  INDEX($R$46:$U$49,$AS49+$AZ$42,AX$43-$AY$42),"")</f>
        <v/>
      </c>
      <c r="AY49" s="24" t="str" cm="1">
        <f t="array" aca="1" ref="AY49" ca="1">IF(AND(AY$43-$AY$42&gt;=1,AY$43-$AY$42&lt;=4,$AS49+$AZ$42&gt;=1,$AS49+$AZ$42&lt;=4),  INDEX($R$46:$U$49,$AS49+$AZ$42,AY$43-$AY$42),"")</f>
        <v/>
      </c>
      <c r="AZ49" s="20" t="str" cm="1">
        <f t="array" aca="1" ref="AZ49" ca="1">IF(AND(AZ$43-$AY$42&gt;=1,AZ$43-$AY$42&lt;=4,$AS49+$AZ$42&gt;=1,$AS49+$AZ$42&lt;=4),  INDEX($R$46:$U$49,$AS49+$AZ$42,AZ$43-$AY$42),"")</f>
        <v/>
      </c>
      <c r="BA49" s="40" t="str" cm="1">
        <f t="array" aca="1" ref="BA49" ca="1">IF(AND(BA$43-$AY$42&gt;=1,BA$43-$AY$42&lt;=4,$AS49+$AZ$42&gt;=1,$AS49+$AZ$42&lt;=4),  INDEX($R$46:$U$49,$AS49+$AZ$42,BA$43-$AY$42),"")</f>
        <v/>
      </c>
      <c r="BC49" s="8">
        <v>4</v>
      </c>
      <c r="BD49" s="39" t="str" cm="1">
        <f t="array" aca="1" ref="BD49" ca="1">IF(AND(BD$43-$BI$42&gt;=1,BD$43-$BI$42&lt;=4,$BC49+$BJ$42&gt;=1,$BC49+$BJ$42&lt;=4),  INDEX($R$46:$U$49,$BC49+$BJ$42,BD$43-$BI$42),"")</f>
        <v/>
      </c>
      <c r="BE49" s="20" t="str" cm="1">
        <f t="array" aca="1" ref="BE49" ca="1">IF(AND(BE$43-$BI$42&gt;=1,BE$43-$BI$42&lt;=4,$BC49+$BJ$42&gt;=1,$BC49+$BJ$42&lt;=4),  INDEX($R$46:$U$49,$BC49+$BJ$42,BE$43-$BI$42),"")</f>
        <v/>
      </c>
      <c r="BF49" s="22" t="str" cm="1">
        <f t="array" aca="1" ref="BF49" ca="1">IF(AND(BF$43-$BI$42&gt;=1,BF$43-$BI$42&lt;=4,$BC49+$BJ$42&gt;=1,$BC49+$BJ$42&lt;=4),  INDEX($R$46:$U$49,$BC49+$BJ$42,BF$43-$BI$42),"")</f>
        <v/>
      </c>
      <c r="BG49" s="23" t="str" cm="1">
        <f t="array" aca="1" ref="BG49" ca="1">IF(AND(BG$43-$BI$42&gt;=1,BG$43-$BI$42&lt;=4,$BC49+$BJ$42&gt;=1,$BC49+$BJ$42&lt;=4),  INDEX($R$46:$U$49,$BC49+$BJ$42,BG$43-$BI$42),"")</f>
        <v/>
      </c>
      <c r="BH49" s="23" t="str" cm="1">
        <f t="array" aca="1" ref="BH49" ca="1">IF(AND(BH$43-$BI$42&gt;=1,BH$43-$BI$42&lt;=4,$BC49+$BJ$42&gt;=1,$BC49+$BJ$42&lt;=4),  INDEX($R$46:$U$49,$BC49+$BJ$42,BH$43-$BI$42),"")</f>
        <v/>
      </c>
      <c r="BI49" s="24" t="str" cm="1">
        <f t="array" aca="1" ref="BI49" ca="1">IF(AND(BI$43-$BI$42&gt;=1,BI$43-$BI$42&lt;=4,$BC49+$BJ$42&gt;=1,$BC49+$BJ$42&lt;=4),  INDEX($R$46:$U$49,$BC49+$BJ$42,BI$43-$BI$42),"")</f>
        <v/>
      </c>
      <c r="BJ49" s="20" t="str" cm="1">
        <f t="array" aca="1" ref="BJ49" ca="1">IF(AND(BJ$43-$BI$42&gt;=1,BJ$43-$BI$42&lt;=4,$BC49+$BJ$42&gt;=1,$BC49+$BJ$42&lt;=4),  INDEX($R$46:$U$49,$BC49+$BJ$42,BJ$43-$BI$42),"")</f>
        <v/>
      </c>
      <c r="BK49" s="40" t="str" cm="1">
        <f t="array" aca="1" ref="BK49" ca="1">IF(AND(BK$43-$BI$42&gt;=1,BK$43-$BI$42&lt;=4,$BC49+$BJ$42&gt;=1,$BC49+$BJ$42&lt;=4),  INDEX($R$46:$U$49,$BC49+$BJ$42,BK$43-$BI$42),"")</f>
        <v/>
      </c>
    </row>
    <row r="50" spans="4:63">
      <c r="D50" s="8">
        <v>6</v>
      </c>
      <c r="F50" s="48" cm="1">
        <f t="array" aca="1" ref="F50" ca="1">INDEX($F$27:$K$32,$D50-$E$38,F$43-$E$37)</f>
        <v>0</v>
      </c>
      <c r="G50" s="49" cm="1">
        <f t="array" aca="1" ref="G50" ca="1">INDEX($F$27:$K$32,$D50-$E$38,G$43-$E$37)</f>
        <v>0</v>
      </c>
      <c r="H50" s="49" cm="1">
        <f t="array" aca="1" ref="H50" ca="1">INDEX($F$27:$K$32,$D50-$E$38,H$43-$E$37)</f>
        <v>0</v>
      </c>
      <c r="I50" s="49" cm="1">
        <f t="array" aca="1" ref="I50" ca="1">INDEX($F$27:$K$32,$D50-$E$38,I$43-$E$37)</f>
        <v>0</v>
      </c>
      <c r="J50" s="49" cm="1">
        <f t="array" aca="1" ref="J50" ca="1">INDEX($F$27:$K$32,$D50-$E$38,J$43-$E$37)</f>
        <v>0</v>
      </c>
      <c r="K50" s="50" cm="1">
        <f t="array" aca="1" ref="K50" ca="1">INDEX($F$27:$K$32,$D50-$E$38,K$43-$E$37)</f>
        <v>0</v>
      </c>
      <c r="P50" s="39"/>
      <c r="Q50" s="20"/>
      <c r="R50" s="20"/>
      <c r="S50" s="20"/>
      <c r="T50" s="20"/>
      <c r="U50" s="20"/>
      <c r="V50" s="20"/>
      <c r="W50" s="40"/>
      <c r="Y50" s="8">
        <v>5</v>
      </c>
      <c r="Z50" s="39" t="str" cm="1">
        <f t="array" aca="1" ref="Z50" ca="1">IF(AND(Z$43-$AE$42&gt;=1,Z$43-$AE$42&lt;=4,$Y50+$AF$42&gt;=1,$Y50+$AF$42&lt;=4),  INDEX($R$46:$U$49,$Y50+$AF$42,Z$43-$AE$42),"")</f>
        <v/>
      </c>
      <c r="AA50" s="20" t="str" cm="1">
        <f t="array" aca="1" ref="AA50" ca="1">IF(AND(AA$43-$AE$42&gt;=1,AA$43-$AE$42&lt;=4,$Y50+$AF$42&gt;=1,$Y50+$AF$42&lt;=4),  INDEX($R$46:$U$49,$Y50+$AF$42,AA$43-$AE$42),"")</f>
        <v/>
      </c>
      <c r="AB50" s="20" t="str" cm="1">
        <f t="array" aca="1" ref="AB50" ca="1">IF(AND(AB$43-$AE$42&gt;=1,AB$43-$AE$42&lt;=4,$Y50+$AF$42&gt;=1,$Y50+$AF$42&lt;=4),  INDEX($R$46:$U$49,$Y50+$AF$42,AB$43-$AE$42),"")</f>
        <v/>
      </c>
      <c r="AC50" s="20" t="str" cm="1">
        <f t="array" aca="1" ref="AC50" ca="1">IF(AND(AC$43-$AE$42&gt;=1,AC$43-$AE$42&lt;=4,$Y50+$AF$42&gt;=1,$Y50+$AF$42&lt;=4),  INDEX($R$46:$U$49,$Y50+$AF$42,AC$43-$AE$42),"")</f>
        <v/>
      </c>
      <c r="AD50" s="20" t="str" cm="1">
        <f t="array" aca="1" ref="AD50" ca="1">IF(AND(AD$43-$AE$42&gt;=1,AD$43-$AE$42&lt;=4,$Y50+$AF$42&gt;=1,$Y50+$AF$42&lt;=4),  INDEX($R$46:$U$49,$Y50+$AF$42,AD$43-$AE$42),"")</f>
        <v/>
      </c>
      <c r="AE50" s="20" t="str" cm="1">
        <f t="array" aca="1" ref="AE50" ca="1">IF(AND(AE$43-$AE$42&gt;=1,AE$43-$AE$42&lt;=4,$Y50+$AF$42&gt;=1,$Y50+$AF$42&lt;=4),  INDEX($R$46:$U$49,$Y50+$AF$42,AE$43-$AE$42),"")</f>
        <v/>
      </c>
      <c r="AF50" s="20" t="str" cm="1">
        <f t="array" aca="1" ref="AF50" ca="1">IF(AND(AF$43-$AE$42&gt;=1,AF$43-$AE$42&lt;=4,$Y50+$AF$42&gt;=1,$Y50+$AF$42&lt;=4),  INDEX($R$46:$U$49,$Y50+$AF$42,AF$43-$AE$42),"")</f>
        <v/>
      </c>
      <c r="AG50" s="40" t="str" cm="1">
        <f t="array" aca="1" ref="AG50" ca="1">IF(AND(AG$43-$AE$42&gt;=1,AG$43-$AE$42&lt;=4,$Y50+$AF$42&gt;=1,$Y50+$AF$42&lt;=4),  INDEX($R$46:$U$49,$Y50+$AF$42,AG$43-$AE$42),"")</f>
        <v/>
      </c>
      <c r="AI50" s="8">
        <v>5</v>
      </c>
      <c r="AJ50" s="39" t="str" cm="1">
        <f t="array" aca="1" ref="AJ50" ca="1">IF(AND(AJ$43-$AO$42&gt;=1,AJ$43-$AO$42&lt;=4,$AI50+$AP$42&gt;=1,$AI50+$AP$42&lt;=4),  INDEX($R$46:$U$49,$AI50+$AP$42,AJ$43-$AO$42),"")</f>
        <v/>
      </c>
      <c r="AK50" s="20" t="str" cm="1">
        <f t="array" aca="1" ref="AK50" ca="1">IF(AND(AK$43-$AO$42&gt;=1,AK$43-$AO$42&lt;=4,$AI50+$AP$42&gt;=1,$AI50+$AP$42&lt;=4),  INDEX($R$46:$U$49,$AI50+$AP$42,AK$43-$AO$42),"")</f>
        <v/>
      </c>
      <c r="AL50" s="20" t="str" cm="1">
        <f t="array" aca="1" ref="AL50" ca="1">IF(AND(AL$43-$AO$42&gt;=1,AL$43-$AO$42&lt;=4,$AI50+$AP$42&gt;=1,$AI50+$AP$42&lt;=4),  INDEX($R$46:$U$49,$AI50+$AP$42,AL$43-$AO$42),"")</f>
        <v/>
      </c>
      <c r="AM50" s="20" t="str" cm="1">
        <f t="array" aca="1" ref="AM50" ca="1">IF(AND(AM$43-$AO$42&gt;=1,AM$43-$AO$42&lt;=4,$AI50+$AP$42&gt;=1,$AI50+$AP$42&lt;=4),  INDEX($R$46:$U$49,$AI50+$AP$42,AM$43-$AO$42),"")</f>
        <v/>
      </c>
      <c r="AN50" s="20" t="str" cm="1">
        <f t="array" aca="1" ref="AN50" ca="1">IF(AND(AN$43-$AO$42&gt;=1,AN$43-$AO$42&lt;=4,$AI50+$AP$42&gt;=1,$AI50+$AP$42&lt;=4),  INDEX($R$46:$U$49,$AI50+$AP$42,AN$43-$AO$42),"")</f>
        <v/>
      </c>
      <c r="AO50" s="20" t="str" cm="1">
        <f t="array" aca="1" ref="AO50" ca="1">IF(AND(AO$43-$AO$42&gt;=1,AO$43-$AO$42&lt;=4,$AI50+$AP$42&gt;=1,$AI50+$AP$42&lt;=4),  INDEX($R$46:$U$49,$AI50+$AP$42,AO$43-$AO$42),"")</f>
        <v/>
      </c>
      <c r="AP50" s="20" t="str" cm="1">
        <f t="array" aca="1" ref="AP50" ca="1">IF(AND(AP$43-$AO$42&gt;=1,AP$43-$AO$42&lt;=4,$AI50+$AP$42&gt;=1,$AI50+$AP$42&lt;=4),  INDEX($R$46:$U$49,$AI50+$AP$42,AP$43-$AO$42),"")</f>
        <v/>
      </c>
      <c r="AQ50" s="40" t="str" cm="1">
        <f t="array" aca="1" ref="AQ50" ca="1">IF(AND(AQ$43-$AO$42&gt;=1,AQ$43-$AO$42&lt;=4,$AI50+$AP$42&gt;=1,$AI50+$AP$42&lt;=4),  INDEX($R$46:$U$49,$AI50+$AP$42,AQ$43-$AO$42),"")</f>
        <v/>
      </c>
      <c r="AS50" s="8">
        <v>5</v>
      </c>
      <c r="AT50" s="39" t="str" cm="1">
        <f t="array" aca="1" ref="AT50" ca="1">IF(AND(AT$43-$AY$42&gt;=1,AT$43-$AY$42&lt;=4,$AS50+$AZ$42&gt;=1,$AS50+$AZ$42&lt;=4),  INDEX($R$46:$U$49,$AS50+$AZ$42,AT$43-$AY$42),"")</f>
        <v/>
      </c>
      <c r="AU50" s="20" t="str" cm="1">
        <f t="array" aca="1" ref="AU50" ca="1">IF(AND(AU$43-$AY$42&gt;=1,AU$43-$AY$42&lt;=4,$AS50+$AZ$42&gt;=1,$AS50+$AZ$42&lt;=4),  INDEX($R$46:$U$49,$AS50+$AZ$42,AU$43-$AY$42),"")</f>
        <v/>
      </c>
      <c r="AV50" s="20" t="str" cm="1">
        <f t="array" aca="1" ref="AV50" ca="1">IF(AND(AV$43-$AY$42&gt;=1,AV$43-$AY$42&lt;=4,$AS50+$AZ$42&gt;=1,$AS50+$AZ$42&lt;=4),  INDEX($R$46:$U$49,$AS50+$AZ$42,AV$43-$AY$42),"")</f>
        <v/>
      </c>
      <c r="AW50" s="20" t="str" cm="1">
        <f t="array" aca="1" ref="AW50" ca="1">IF(AND(AW$43-$AY$42&gt;=1,AW$43-$AY$42&lt;=4,$AS50+$AZ$42&gt;=1,$AS50+$AZ$42&lt;=4),  INDEX($R$46:$U$49,$AS50+$AZ$42,AW$43-$AY$42),"")</f>
        <v/>
      </c>
      <c r="AX50" s="20" t="str" cm="1">
        <f t="array" aca="1" ref="AX50" ca="1">IF(AND(AX$43-$AY$42&gt;=1,AX$43-$AY$42&lt;=4,$AS50+$AZ$42&gt;=1,$AS50+$AZ$42&lt;=4),  INDEX($R$46:$U$49,$AS50+$AZ$42,AX$43-$AY$42),"")</f>
        <v/>
      </c>
      <c r="AY50" s="20" t="str" cm="1">
        <f t="array" aca="1" ref="AY50" ca="1">IF(AND(AY$43-$AY$42&gt;=1,AY$43-$AY$42&lt;=4,$AS50+$AZ$42&gt;=1,$AS50+$AZ$42&lt;=4),  INDEX($R$46:$U$49,$AS50+$AZ$42,AY$43-$AY$42),"")</f>
        <v/>
      </c>
      <c r="AZ50" s="20" t="str" cm="1">
        <f t="array" aca="1" ref="AZ50" ca="1">IF(AND(AZ$43-$AY$42&gt;=1,AZ$43-$AY$42&lt;=4,$AS50+$AZ$42&gt;=1,$AS50+$AZ$42&lt;=4),  INDEX($R$46:$U$49,$AS50+$AZ$42,AZ$43-$AY$42),"")</f>
        <v/>
      </c>
      <c r="BA50" s="40" t="str" cm="1">
        <f t="array" aca="1" ref="BA50" ca="1">IF(AND(BA$43-$AY$42&gt;=1,BA$43-$AY$42&lt;=4,$AS50+$AZ$42&gt;=1,$AS50+$AZ$42&lt;=4),  INDEX($R$46:$U$49,$AS50+$AZ$42,BA$43-$AY$42),"")</f>
        <v/>
      </c>
      <c r="BC50" s="8">
        <v>5</v>
      </c>
      <c r="BD50" s="39" t="str" cm="1">
        <f t="array" aca="1" ref="BD50" ca="1">IF(AND(BD$43-$BI$42&gt;=1,BD$43-$BI$42&lt;=4,$BC50+$BJ$42&gt;=1,$BC50+$BJ$42&lt;=4),  INDEX($R$46:$U$49,$BC50+$BJ$42,BD$43-$BI$42),"")</f>
        <v/>
      </c>
      <c r="BE50" s="20" t="str" cm="1">
        <f t="array" aca="1" ref="BE50" ca="1">IF(AND(BE$43-$BI$42&gt;=1,BE$43-$BI$42&lt;=4,$BC50+$BJ$42&gt;=1,$BC50+$BJ$42&lt;=4),  INDEX($R$46:$U$49,$BC50+$BJ$42,BE$43-$BI$42),"")</f>
        <v/>
      </c>
      <c r="BF50" s="20" t="str" cm="1">
        <f t="array" aca="1" ref="BF50" ca="1">IF(AND(BF$43-$BI$42&gt;=1,BF$43-$BI$42&lt;=4,$BC50+$BJ$42&gt;=1,$BC50+$BJ$42&lt;=4),  INDEX($R$46:$U$49,$BC50+$BJ$42,BF$43-$BI$42),"")</f>
        <v/>
      </c>
      <c r="BG50" s="20" t="str" cm="1">
        <f t="array" aca="1" ref="BG50" ca="1">IF(AND(BG$43-$BI$42&gt;=1,BG$43-$BI$42&lt;=4,$BC50+$BJ$42&gt;=1,$BC50+$BJ$42&lt;=4),  INDEX($R$46:$U$49,$BC50+$BJ$42,BG$43-$BI$42),"")</f>
        <v/>
      </c>
      <c r="BH50" s="20" t="str" cm="1">
        <f t="array" aca="1" ref="BH50" ca="1">IF(AND(BH$43-$BI$42&gt;=1,BH$43-$BI$42&lt;=4,$BC50+$BJ$42&gt;=1,$BC50+$BJ$42&lt;=4),  INDEX($R$46:$U$49,$BC50+$BJ$42,BH$43-$BI$42),"")</f>
        <v/>
      </c>
      <c r="BI50" s="20" t="str" cm="1">
        <f t="array" aca="1" ref="BI50" ca="1">IF(AND(BI$43-$BI$42&gt;=1,BI$43-$BI$42&lt;=4,$BC50+$BJ$42&gt;=1,$BC50+$BJ$42&lt;=4),  INDEX($R$46:$U$49,$BC50+$BJ$42,BI$43-$BI$42),"")</f>
        <v/>
      </c>
      <c r="BJ50" s="20" t="str" cm="1">
        <f t="array" aca="1" ref="BJ50" ca="1">IF(AND(BJ$43-$BI$42&gt;=1,BJ$43-$BI$42&lt;=4,$BC50+$BJ$42&gt;=1,$BC50+$BJ$42&lt;=4),  INDEX($R$46:$U$49,$BC50+$BJ$42,BJ$43-$BI$42),"")</f>
        <v/>
      </c>
      <c r="BK50" s="40" t="str" cm="1">
        <f t="array" aca="1" ref="BK50" ca="1">IF(AND(BK$43-$BI$42&gt;=1,BK$43-$BI$42&lt;=4,$BC50+$BJ$42&gt;=1,$BC50+$BJ$42&lt;=4),  INDEX($R$46:$U$49,$BC50+$BJ$42,BK$43-$BI$42),"")</f>
        <v/>
      </c>
    </row>
    <row r="51" spans="4:63">
      <c r="D51" s="65"/>
      <c r="P51" s="41"/>
      <c r="Q51" s="51"/>
      <c r="R51" s="51"/>
      <c r="S51" s="51"/>
      <c r="T51" s="51"/>
      <c r="U51" s="51"/>
      <c r="V51" s="51"/>
      <c r="W51" s="42"/>
      <c r="Y51" s="8">
        <v>6</v>
      </c>
      <c r="Z51" s="41" t="str" cm="1">
        <f t="array" aca="1" ref="Z51" ca="1">IF(AND(Z$43-$AE$42&gt;=1,Z$43-$AE$42&lt;=4,$Y51+$AF$42&gt;=1,$Y51+$AF$42&lt;=4),  INDEX($R$46:$U$49,$Y51+$AF$42,Z$43-$AE$42),"")</f>
        <v/>
      </c>
      <c r="AA51" s="51" t="str" cm="1">
        <f t="array" aca="1" ref="AA51" ca="1">IF(AND(AA$43-$AE$42&gt;=1,AA$43-$AE$42&lt;=4,$Y51+$AF$42&gt;=1,$Y51+$AF$42&lt;=4),  INDEX($R$46:$U$49,$Y51+$AF$42,AA$43-$AE$42),"")</f>
        <v/>
      </c>
      <c r="AB51" s="51" t="str" cm="1">
        <f t="array" aca="1" ref="AB51" ca="1">IF(AND(AB$43-$AE$42&gt;=1,AB$43-$AE$42&lt;=4,$Y51+$AF$42&gt;=1,$Y51+$AF$42&lt;=4),  INDEX($R$46:$U$49,$Y51+$AF$42,AB$43-$AE$42),"")</f>
        <v/>
      </c>
      <c r="AC51" s="51" t="str" cm="1">
        <f t="array" aca="1" ref="AC51" ca="1">IF(AND(AC$43-$AE$42&gt;=1,AC$43-$AE$42&lt;=4,$Y51+$AF$42&gt;=1,$Y51+$AF$42&lt;=4),  INDEX($R$46:$U$49,$Y51+$AF$42,AC$43-$AE$42),"")</f>
        <v/>
      </c>
      <c r="AD51" s="51" t="str" cm="1">
        <f t="array" aca="1" ref="AD51" ca="1">IF(AND(AD$43-$AE$42&gt;=1,AD$43-$AE$42&lt;=4,$Y51+$AF$42&gt;=1,$Y51+$AF$42&lt;=4),  INDEX($R$46:$U$49,$Y51+$AF$42,AD$43-$AE$42),"")</f>
        <v/>
      </c>
      <c r="AE51" s="51" t="str" cm="1">
        <f t="array" aca="1" ref="AE51" ca="1">IF(AND(AE$43-$AE$42&gt;=1,AE$43-$AE$42&lt;=4,$Y51+$AF$42&gt;=1,$Y51+$AF$42&lt;=4),  INDEX($R$46:$U$49,$Y51+$AF$42,AE$43-$AE$42),"")</f>
        <v/>
      </c>
      <c r="AF51" s="51" t="str" cm="1">
        <f t="array" aca="1" ref="AF51" ca="1">IF(AND(AF$43-$AE$42&gt;=1,AF$43-$AE$42&lt;=4,$Y51+$AF$42&gt;=1,$Y51+$AF$42&lt;=4),  INDEX($R$46:$U$49,$Y51+$AF$42,AF$43-$AE$42),"")</f>
        <v/>
      </c>
      <c r="AG51" s="42" t="str" cm="1">
        <f t="array" aca="1" ref="AG51" ca="1">IF(AND(AG$43-$AE$42&gt;=1,AG$43-$AE$42&lt;=4,$Y51+$AF$42&gt;=1,$Y51+$AF$42&lt;=4),  INDEX($R$46:$U$49,$Y51+$AF$42,AG$43-$AE$42),"")</f>
        <v/>
      </c>
      <c r="AI51" s="8">
        <v>6</v>
      </c>
      <c r="AJ51" s="41" t="str" cm="1">
        <f t="array" aca="1" ref="AJ51" ca="1">IF(AND(AJ$43-$AO$42&gt;=1,AJ$43-$AO$42&lt;=4,$AI51+$AP$42&gt;=1,$AI51+$AP$42&lt;=4),  INDEX($R$46:$U$49,$AI51+$AP$42,AJ$43-$AO$42),"")</f>
        <v/>
      </c>
      <c r="AK51" s="51" t="str" cm="1">
        <f t="array" aca="1" ref="AK51" ca="1">IF(AND(AK$43-$AO$42&gt;=1,AK$43-$AO$42&lt;=4,$AI51+$AP$42&gt;=1,$AI51+$AP$42&lt;=4),  INDEX($R$46:$U$49,$AI51+$AP$42,AK$43-$AO$42),"")</f>
        <v/>
      </c>
      <c r="AL51" s="51" t="str" cm="1">
        <f t="array" aca="1" ref="AL51" ca="1">IF(AND(AL$43-$AO$42&gt;=1,AL$43-$AO$42&lt;=4,$AI51+$AP$42&gt;=1,$AI51+$AP$42&lt;=4),  INDEX($R$46:$U$49,$AI51+$AP$42,AL$43-$AO$42),"")</f>
        <v/>
      </c>
      <c r="AM51" s="51" t="str" cm="1">
        <f t="array" aca="1" ref="AM51" ca="1">IF(AND(AM$43-$AO$42&gt;=1,AM$43-$AO$42&lt;=4,$AI51+$AP$42&gt;=1,$AI51+$AP$42&lt;=4),  INDEX($R$46:$U$49,$AI51+$AP$42,AM$43-$AO$42),"")</f>
        <v/>
      </c>
      <c r="AN51" s="51" t="str" cm="1">
        <f t="array" aca="1" ref="AN51" ca="1">IF(AND(AN$43-$AO$42&gt;=1,AN$43-$AO$42&lt;=4,$AI51+$AP$42&gt;=1,$AI51+$AP$42&lt;=4),  INDEX($R$46:$U$49,$AI51+$AP$42,AN$43-$AO$42),"")</f>
        <v/>
      </c>
      <c r="AO51" s="51" t="str" cm="1">
        <f t="array" aca="1" ref="AO51" ca="1">IF(AND(AO$43-$AO$42&gt;=1,AO$43-$AO$42&lt;=4,$AI51+$AP$42&gt;=1,$AI51+$AP$42&lt;=4),  INDEX($R$46:$U$49,$AI51+$AP$42,AO$43-$AO$42),"")</f>
        <v/>
      </c>
      <c r="AP51" s="51" t="str" cm="1">
        <f t="array" aca="1" ref="AP51" ca="1">IF(AND(AP$43-$AO$42&gt;=1,AP$43-$AO$42&lt;=4,$AI51+$AP$42&gt;=1,$AI51+$AP$42&lt;=4),  INDEX($R$46:$U$49,$AI51+$AP$42,AP$43-$AO$42),"")</f>
        <v/>
      </c>
      <c r="AQ51" s="42" t="str" cm="1">
        <f t="array" aca="1" ref="AQ51" ca="1">IF(AND(AQ$43-$AO$42&gt;=1,AQ$43-$AO$42&lt;=4,$AI51+$AP$42&gt;=1,$AI51+$AP$42&lt;=4),  INDEX($R$46:$U$49,$AI51+$AP$42,AQ$43-$AO$42),"")</f>
        <v/>
      </c>
      <c r="AS51" s="8">
        <v>6</v>
      </c>
      <c r="AT51" s="41" t="str" cm="1">
        <f t="array" aca="1" ref="AT51" ca="1">IF(AND(AT$43-$AY$42&gt;=1,AT$43-$AY$42&lt;=4,$AS51+$AZ$42&gt;=1,$AS51+$AZ$42&lt;=4),  INDEX($R$46:$U$49,$AS51+$AZ$42,AT$43-$AY$42),"")</f>
        <v/>
      </c>
      <c r="AU51" s="51" t="str" cm="1">
        <f t="array" aca="1" ref="AU51" ca="1">IF(AND(AU$43-$AY$42&gt;=1,AU$43-$AY$42&lt;=4,$AS51+$AZ$42&gt;=1,$AS51+$AZ$42&lt;=4),  INDEX($R$46:$U$49,$AS51+$AZ$42,AU$43-$AY$42),"")</f>
        <v/>
      </c>
      <c r="AV51" s="51" t="str" cm="1">
        <f t="array" aca="1" ref="AV51" ca="1">IF(AND(AV$43-$AY$42&gt;=1,AV$43-$AY$42&lt;=4,$AS51+$AZ$42&gt;=1,$AS51+$AZ$42&lt;=4),  INDEX($R$46:$U$49,$AS51+$AZ$42,AV$43-$AY$42),"")</f>
        <v/>
      </c>
      <c r="AW51" s="51" t="str" cm="1">
        <f t="array" aca="1" ref="AW51" ca="1">IF(AND(AW$43-$AY$42&gt;=1,AW$43-$AY$42&lt;=4,$AS51+$AZ$42&gt;=1,$AS51+$AZ$42&lt;=4),  INDEX($R$46:$U$49,$AS51+$AZ$42,AW$43-$AY$42),"")</f>
        <v/>
      </c>
      <c r="AX51" s="51" t="str" cm="1">
        <f t="array" aca="1" ref="AX51" ca="1">IF(AND(AX$43-$AY$42&gt;=1,AX$43-$AY$42&lt;=4,$AS51+$AZ$42&gt;=1,$AS51+$AZ$42&lt;=4),  INDEX($R$46:$U$49,$AS51+$AZ$42,AX$43-$AY$42),"")</f>
        <v/>
      </c>
      <c r="AY51" s="51" t="str" cm="1">
        <f t="array" aca="1" ref="AY51" ca="1">IF(AND(AY$43-$AY$42&gt;=1,AY$43-$AY$42&lt;=4,$AS51+$AZ$42&gt;=1,$AS51+$AZ$42&lt;=4),  INDEX($R$46:$U$49,$AS51+$AZ$42,AY$43-$AY$42),"")</f>
        <v/>
      </c>
      <c r="AZ51" s="51" t="str" cm="1">
        <f t="array" aca="1" ref="AZ51" ca="1">IF(AND(AZ$43-$AY$42&gt;=1,AZ$43-$AY$42&lt;=4,$AS51+$AZ$42&gt;=1,$AS51+$AZ$42&lt;=4),  INDEX($R$46:$U$49,$AS51+$AZ$42,AZ$43-$AY$42),"")</f>
        <v/>
      </c>
      <c r="BA51" s="42" t="str" cm="1">
        <f t="array" aca="1" ref="BA51" ca="1">IF(AND(BA$43-$AY$42&gt;=1,BA$43-$AY$42&lt;=4,$AS51+$AZ$42&gt;=1,$AS51+$AZ$42&lt;=4),  INDEX($R$46:$U$49,$AS51+$AZ$42,BA$43-$AY$42),"")</f>
        <v/>
      </c>
      <c r="BC51" s="8">
        <v>6</v>
      </c>
      <c r="BD51" s="41" t="str" cm="1">
        <f t="array" aca="1" ref="BD51" ca="1">IF(AND(BD$43-$BI$42&gt;=1,BD$43-$BI$42&lt;=4,$BC51+$BJ$42&gt;=1,$BC51+$BJ$42&lt;=4),  INDEX($R$46:$U$49,$BC51+$BJ$42,BD$43-$BI$42),"")</f>
        <v/>
      </c>
      <c r="BE51" s="51" t="str" cm="1">
        <f t="array" aca="1" ref="BE51" ca="1">IF(AND(BE$43-$BI$42&gt;=1,BE$43-$BI$42&lt;=4,$BC51+$BJ$42&gt;=1,$BC51+$BJ$42&lt;=4),  INDEX($R$46:$U$49,$BC51+$BJ$42,BE$43-$BI$42),"")</f>
        <v/>
      </c>
      <c r="BF51" s="51" t="str" cm="1">
        <f t="array" aca="1" ref="BF51" ca="1">IF(AND(BF$43-$BI$42&gt;=1,BF$43-$BI$42&lt;=4,$BC51+$BJ$42&gt;=1,$BC51+$BJ$42&lt;=4),  INDEX($R$46:$U$49,$BC51+$BJ$42,BF$43-$BI$42),"")</f>
        <v/>
      </c>
      <c r="BG51" s="51" t="str" cm="1">
        <f t="array" aca="1" ref="BG51" ca="1">IF(AND(BG$43-$BI$42&gt;=1,BG$43-$BI$42&lt;=4,$BC51+$BJ$42&gt;=1,$BC51+$BJ$42&lt;=4),  INDEX($R$46:$U$49,$BC51+$BJ$42,BG$43-$BI$42),"")</f>
        <v/>
      </c>
      <c r="BH51" s="51" t="str" cm="1">
        <f t="array" aca="1" ref="BH51" ca="1">IF(AND(BH$43-$BI$42&gt;=1,BH$43-$BI$42&lt;=4,$BC51+$BJ$42&gt;=1,$BC51+$BJ$42&lt;=4),  INDEX($R$46:$U$49,$BC51+$BJ$42,BH$43-$BI$42),"")</f>
        <v/>
      </c>
      <c r="BI51" s="51" t="str" cm="1">
        <f t="array" aca="1" ref="BI51" ca="1">IF(AND(BI$43-$BI$42&gt;=1,BI$43-$BI$42&lt;=4,$BC51+$BJ$42&gt;=1,$BC51+$BJ$42&lt;=4),  INDEX($R$46:$U$49,$BC51+$BJ$42,BI$43-$BI$42),"")</f>
        <v/>
      </c>
      <c r="BJ51" s="51" t="str" cm="1">
        <f t="array" aca="1" ref="BJ51" ca="1">IF(AND(BJ$43-$BI$42&gt;=1,BJ$43-$BI$42&lt;=4,$BC51+$BJ$42&gt;=1,$BC51+$BJ$42&lt;=4),  INDEX($R$46:$U$49,$BC51+$BJ$42,BJ$43-$BI$42),"")</f>
        <v/>
      </c>
      <c r="BK51" s="42" t="str" cm="1">
        <f t="array" aca="1" ref="BK51" ca="1">IF(AND(BK$43-$BI$42&gt;=1,BK$43-$BI$42&lt;=4,$BC51+$BJ$42&gt;=1,$BC51+$BJ$42&lt;=4),  INDEX($R$46:$U$49,$BC51+$BJ$42,BK$43-$BI$42),"")</f>
        <v/>
      </c>
    </row>
    <row r="53" spans="4:63">
      <c r="D53" s="4" t="s">
        <v>43</v>
      </c>
      <c r="O53" s="4" t="s">
        <v>52</v>
      </c>
      <c r="Y53" s="4" t="s">
        <v>52</v>
      </c>
      <c r="AI53" s="4" t="s">
        <v>52</v>
      </c>
      <c r="AS53" s="4" t="s">
        <v>52</v>
      </c>
      <c r="BC53" s="4" t="s">
        <v>52</v>
      </c>
    </row>
    <row r="54" spans="4:63">
      <c r="E54" s="15"/>
      <c r="F54" s="15"/>
      <c r="G54" s="15"/>
      <c r="H54" s="15"/>
      <c r="I54" s="15"/>
      <c r="J54" s="15"/>
      <c r="K54" s="15"/>
      <c r="L54" s="15"/>
      <c r="P54" s="43"/>
      <c r="Q54" s="44"/>
      <c r="R54" s="44"/>
      <c r="S54" s="44"/>
      <c r="T54" s="44"/>
      <c r="U54" s="44"/>
      <c r="V54" s="44"/>
      <c r="W54" s="45"/>
      <c r="Z54" s="43" t="b">
        <f t="shared" ref="Z54:AG61" ca="1" si="0">AND(E15&lt;&gt;"",Z44=1)</f>
        <v>0</v>
      </c>
      <c r="AA54" s="44" t="b">
        <f t="shared" ca="1" si="0"/>
        <v>0</v>
      </c>
      <c r="AB54" s="44" t="b">
        <f t="shared" ca="1" si="0"/>
        <v>0</v>
      </c>
      <c r="AC54" s="44" t="b">
        <f t="shared" ca="1" si="0"/>
        <v>0</v>
      </c>
      <c r="AD54" s="44" t="b">
        <f t="shared" ca="1" si="0"/>
        <v>0</v>
      </c>
      <c r="AE54" s="44" t="b">
        <f t="shared" ca="1" si="0"/>
        <v>0</v>
      </c>
      <c r="AF54" s="44" t="b">
        <f t="shared" ca="1" si="0"/>
        <v>0</v>
      </c>
      <c r="AG54" s="45" t="b">
        <f t="shared" ca="1" si="0"/>
        <v>0</v>
      </c>
      <c r="AJ54" s="43" t="b">
        <f t="shared" ref="AJ54:AQ61" ca="1" si="1">AND(E15&lt;&gt;"",AJ44=1)</f>
        <v>0</v>
      </c>
      <c r="AK54" s="44" t="b">
        <f t="shared" ca="1" si="1"/>
        <v>0</v>
      </c>
      <c r="AL54" s="44" t="b">
        <f t="shared" ca="1" si="1"/>
        <v>0</v>
      </c>
      <c r="AM54" s="44" t="b">
        <f t="shared" ca="1" si="1"/>
        <v>0</v>
      </c>
      <c r="AN54" s="44" t="b">
        <f t="shared" ca="1" si="1"/>
        <v>0</v>
      </c>
      <c r="AO54" s="44" t="b">
        <f t="shared" ca="1" si="1"/>
        <v>0</v>
      </c>
      <c r="AP54" s="44" t="b">
        <f t="shared" ca="1" si="1"/>
        <v>0</v>
      </c>
      <c r="AQ54" s="45" t="b">
        <f t="shared" ca="1" si="1"/>
        <v>0</v>
      </c>
      <c r="AT54" s="43" t="b">
        <f t="shared" ref="AT54:BA61" ca="1" si="2">AND(E15&lt;&gt;"",AT44=1)</f>
        <v>0</v>
      </c>
      <c r="AU54" s="44" t="b">
        <f t="shared" ca="1" si="2"/>
        <v>0</v>
      </c>
      <c r="AV54" s="44" t="b">
        <f t="shared" ca="1" si="2"/>
        <v>0</v>
      </c>
      <c r="AW54" s="44" t="b">
        <f t="shared" ca="1" si="2"/>
        <v>0</v>
      </c>
      <c r="AX54" s="44" t="b">
        <f t="shared" ca="1" si="2"/>
        <v>0</v>
      </c>
      <c r="AY54" s="44" t="b">
        <f t="shared" ca="1" si="2"/>
        <v>0</v>
      </c>
      <c r="AZ54" s="44" t="b">
        <f t="shared" ca="1" si="2"/>
        <v>0</v>
      </c>
      <c r="BA54" s="45" t="b">
        <f t="shared" ca="1" si="2"/>
        <v>0</v>
      </c>
      <c r="BD54" s="43" t="b">
        <f t="shared" ref="BD54:BK61" ca="1" si="3">AND(E15&lt;&gt;"",BD44=1)</f>
        <v>0</v>
      </c>
      <c r="BE54" s="44" t="b">
        <f t="shared" ca="1" si="3"/>
        <v>0</v>
      </c>
      <c r="BF54" s="44" t="b">
        <f t="shared" ca="1" si="3"/>
        <v>0</v>
      </c>
      <c r="BG54" s="44" t="b">
        <f t="shared" ca="1" si="3"/>
        <v>0</v>
      </c>
      <c r="BH54" s="44" t="b">
        <f t="shared" ca="1" si="3"/>
        <v>0</v>
      </c>
      <c r="BI54" s="44" t="b">
        <f t="shared" ca="1" si="3"/>
        <v>0</v>
      </c>
      <c r="BJ54" s="44" t="b">
        <f t="shared" ca="1" si="3"/>
        <v>0</v>
      </c>
      <c r="BK54" s="45" t="b">
        <f t="shared" ca="1" si="3"/>
        <v>0</v>
      </c>
    </row>
    <row r="55" spans="4:63">
      <c r="E55" s="15"/>
      <c r="F55" s="43" t="b">
        <f t="shared" ref="F55:K60" ca="1" si="4">AND(F16&lt;&gt;"",F45=1)</f>
        <v>0</v>
      </c>
      <c r="G55" s="44" t="b">
        <f t="shared" ca="1" si="4"/>
        <v>0</v>
      </c>
      <c r="H55" s="44" t="b">
        <f t="shared" ca="1" si="4"/>
        <v>0</v>
      </c>
      <c r="I55" s="44" t="b">
        <f t="shared" ca="1" si="4"/>
        <v>0</v>
      </c>
      <c r="J55" s="44" t="b">
        <f t="shared" ca="1" si="4"/>
        <v>0</v>
      </c>
      <c r="K55" s="45" t="b">
        <f t="shared" ca="1" si="4"/>
        <v>0</v>
      </c>
      <c r="L55" s="15"/>
      <c r="P55" s="46"/>
      <c r="Q55" s="20"/>
      <c r="R55" s="20"/>
      <c r="S55" s="20"/>
      <c r="T55" s="20"/>
      <c r="U55" s="20"/>
      <c r="V55" s="20"/>
      <c r="W55" s="47"/>
      <c r="Z55" s="46" t="b">
        <f t="shared" ca="1" si="0"/>
        <v>0</v>
      </c>
      <c r="AA55" s="20" t="b">
        <f t="shared" ca="1" si="0"/>
        <v>0</v>
      </c>
      <c r="AB55" s="20" t="b">
        <f t="shared" ca="1" si="0"/>
        <v>0</v>
      </c>
      <c r="AC55" s="20" t="b">
        <f t="shared" ca="1" si="0"/>
        <v>0</v>
      </c>
      <c r="AD55" s="20" t="b">
        <f t="shared" ca="1" si="0"/>
        <v>0</v>
      </c>
      <c r="AE55" s="20" t="b">
        <f t="shared" ca="1" si="0"/>
        <v>0</v>
      </c>
      <c r="AF55" s="20" t="b">
        <f t="shared" ca="1" si="0"/>
        <v>0</v>
      </c>
      <c r="AG55" s="47" t="b">
        <f t="shared" ca="1" si="0"/>
        <v>0</v>
      </c>
      <c r="AJ55" s="46" t="b">
        <f t="shared" ca="1" si="1"/>
        <v>0</v>
      </c>
      <c r="AK55" s="20" t="b">
        <f t="shared" ca="1" si="1"/>
        <v>0</v>
      </c>
      <c r="AL55" s="20" t="b">
        <f t="shared" ca="1" si="1"/>
        <v>0</v>
      </c>
      <c r="AM55" s="20" t="b">
        <f t="shared" ca="1" si="1"/>
        <v>0</v>
      </c>
      <c r="AN55" s="20" t="b">
        <f t="shared" ca="1" si="1"/>
        <v>0</v>
      </c>
      <c r="AO55" s="20" t="b">
        <f t="shared" ca="1" si="1"/>
        <v>0</v>
      </c>
      <c r="AP55" s="20" t="b">
        <f t="shared" ca="1" si="1"/>
        <v>0</v>
      </c>
      <c r="AQ55" s="47" t="b">
        <f t="shared" ca="1" si="1"/>
        <v>0</v>
      </c>
      <c r="AT55" s="46" t="b">
        <f t="shared" ca="1" si="2"/>
        <v>0</v>
      </c>
      <c r="AU55" s="20" t="b">
        <f t="shared" ca="1" si="2"/>
        <v>0</v>
      </c>
      <c r="AV55" s="20" t="b">
        <f t="shared" ca="1" si="2"/>
        <v>0</v>
      </c>
      <c r="AW55" s="20" t="b">
        <f t="shared" ca="1" si="2"/>
        <v>0</v>
      </c>
      <c r="AX55" s="20" t="b">
        <f t="shared" ca="1" si="2"/>
        <v>0</v>
      </c>
      <c r="AY55" s="20" t="b">
        <f t="shared" ca="1" si="2"/>
        <v>0</v>
      </c>
      <c r="AZ55" s="20" t="b">
        <f t="shared" ca="1" si="2"/>
        <v>0</v>
      </c>
      <c r="BA55" s="47" t="b">
        <f t="shared" ca="1" si="2"/>
        <v>0</v>
      </c>
      <c r="BD55" s="46" t="b">
        <f t="shared" ca="1" si="3"/>
        <v>0</v>
      </c>
      <c r="BE55" s="20" t="b">
        <f t="shared" ca="1" si="3"/>
        <v>0</v>
      </c>
      <c r="BF55" s="20" t="b">
        <f t="shared" ca="1" si="3"/>
        <v>0</v>
      </c>
      <c r="BG55" s="20" t="b">
        <f t="shared" ca="1" si="3"/>
        <v>0</v>
      </c>
      <c r="BH55" s="20" t="b">
        <f t="shared" ca="1" si="3"/>
        <v>0</v>
      </c>
      <c r="BI55" s="20" t="b">
        <f t="shared" ca="1" si="3"/>
        <v>0</v>
      </c>
      <c r="BJ55" s="20" t="b">
        <f t="shared" ca="1" si="3"/>
        <v>0</v>
      </c>
      <c r="BK55" s="47" t="b">
        <f t="shared" ca="1" si="3"/>
        <v>0</v>
      </c>
    </row>
    <row r="56" spans="4:63">
      <c r="E56" s="15"/>
      <c r="F56" s="46" t="b">
        <f t="shared" ca="1" si="4"/>
        <v>0</v>
      </c>
      <c r="G56" s="20" t="b">
        <f t="shared" ca="1" si="4"/>
        <v>0</v>
      </c>
      <c r="H56" s="20" t="b">
        <f t="shared" ca="1" si="4"/>
        <v>0</v>
      </c>
      <c r="I56" s="20" t="b">
        <f t="shared" ca="1" si="4"/>
        <v>0</v>
      </c>
      <c r="J56" s="20" t="b">
        <f t="shared" ca="1" si="4"/>
        <v>0</v>
      </c>
      <c r="K56" s="47" t="b">
        <f t="shared" ca="1" si="4"/>
        <v>0</v>
      </c>
      <c r="L56" s="15"/>
      <c r="P56" s="46"/>
      <c r="Q56" s="20"/>
      <c r="R56" s="20" t="b">
        <f t="shared" ref="R56:U59" ca="1" si="5">AND(G17&lt;&gt;"",R46=1)</f>
        <v>0</v>
      </c>
      <c r="S56" s="20" t="b">
        <f t="shared" ca="1" si="5"/>
        <v>0</v>
      </c>
      <c r="T56" s="20" t="b">
        <f t="shared" ca="1" si="5"/>
        <v>0</v>
      </c>
      <c r="U56" s="20" t="b">
        <f t="shared" ca="1" si="5"/>
        <v>0</v>
      </c>
      <c r="V56" s="20"/>
      <c r="W56" s="47"/>
      <c r="Z56" s="46" t="b">
        <f t="shared" ca="1" si="0"/>
        <v>0</v>
      </c>
      <c r="AA56" s="20" t="b">
        <f t="shared" ca="1" si="0"/>
        <v>0</v>
      </c>
      <c r="AB56" s="20" t="b">
        <f t="shared" ca="1" si="0"/>
        <v>0</v>
      </c>
      <c r="AC56" s="20" t="b">
        <f t="shared" ca="1" si="0"/>
        <v>0</v>
      </c>
      <c r="AD56" s="20" t="b">
        <f t="shared" ca="1" si="0"/>
        <v>0</v>
      </c>
      <c r="AE56" s="20" t="b">
        <f t="shared" ca="1" si="0"/>
        <v>0</v>
      </c>
      <c r="AF56" s="20" t="b">
        <f t="shared" ca="1" si="0"/>
        <v>0</v>
      </c>
      <c r="AG56" s="47" t="b">
        <f t="shared" ca="1" si="0"/>
        <v>0</v>
      </c>
      <c r="AJ56" s="46" t="b">
        <f t="shared" ca="1" si="1"/>
        <v>0</v>
      </c>
      <c r="AK56" s="20" t="b">
        <f t="shared" ca="1" si="1"/>
        <v>0</v>
      </c>
      <c r="AL56" s="20" t="b">
        <f t="shared" ca="1" si="1"/>
        <v>0</v>
      </c>
      <c r="AM56" s="20" t="b">
        <f t="shared" ca="1" si="1"/>
        <v>0</v>
      </c>
      <c r="AN56" s="20" t="b">
        <f t="shared" ca="1" si="1"/>
        <v>0</v>
      </c>
      <c r="AO56" s="20" t="b">
        <f t="shared" ca="1" si="1"/>
        <v>0</v>
      </c>
      <c r="AP56" s="20" t="b">
        <f t="shared" ca="1" si="1"/>
        <v>0</v>
      </c>
      <c r="AQ56" s="47" t="b">
        <f t="shared" ca="1" si="1"/>
        <v>0</v>
      </c>
      <c r="AT56" s="46" t="b">
        <f t="shared" ca="1" si="2"/>
        <v>0</v>
      </c>
      <c r="AU56" s="20" t="b">
        <f t="shared" ca="1" si="2"/>
        <v>0</v>
      </c>
      <c r="AV56" s="20" t="b">
        <f t="shared" ca="1" si="2"/>
        <v>0</v>
      </c>
      <c r="AW56" s="20" t="b">
        <f t="shared" ca="1" si="2"/>
        <v>0</v>
      </c>
      <c r="AX56" s="20" t="b">
        <f t="shared" ca="1" si="2"/>
        <v>0</v>
      </c>
      <c r="AY56" s="20" t="b">
        <f t="shared" ca="1" si="2"/>
        <v>0</v>
      </c>
      <c r="AZ56" s="20" t="b">
        <f t="shared" ca="1" si="2"/>
        <v>0</v>
      </c>
      <c r="BA56" s="47" t="b">
        <f t="shared" ca="1" si="2"/>
        <v>0</v>
      </c>
      <c r="BD56" s="46" t="b">
        <f t="shared" ca="1" si="3"/>
        <v>0</v>
      </c>
      <c r="BE56" s="20" t="b">
        <f t="shared" ca="1" si="3"/>
        <v>0</v>
      </c>
      <c r="BF56" s="20" t="b">
        <f t="shared" ca="1" si="3"/>
        <v>0</v>
      </c>
      <c r="BG56" s="20" t="b">
        <f t="shared" ca="1" si="3"/>
        <v>0</v>
      </c>
      <c r="BH56" s="20" t="b">
        <f t="shared" ca="1" si="3"/>
        <v>0</v>
      </c>
      <c r="BI56" s="20" t="b">
        <f t="shared" ca="1" si="3"/>
        <v>0</v>
      </c>
      <c r="BJ56" s="20" t="b">
        <f t="shared" ca="1" si="3"/>
        <v>0</v>
      </c>
      <c r="BK56" s="47" t="b">
        <f t="shared" ca="1" si="3"/>
        <v>0</v>
      </c>
    </row>
    <row r="57" spans="4:63">
      <c r="E57" s="15"/>
      <c r="F57" s="46" t="b">
        <f t="shared" ca="1" si="4"/>
        <v>0</v>
      </c>
      <c r="G57" s="20" t="b">
        <f t="shared" ca="1" si="4"/>
        <v>0</v>
      </c>
      <c r="H57" s="20" t="b">
        <f t="shared" ca="1" si="4"/>
        <v>0</v>
      </c>
      <c r="I57" s="20" t="b">
        <f t="shared" ca="1" si="4"/>
        <v>0</v>
      </c>
      <c r="J57" s="20" t="b">
        <f t="shared" ca="1" si="4"/>
        <v>0</v>
      </c>
      <c r="K57" s="47" t="b">
        <f t="shared" ca="1" si="4"/>
        <v>0</v>
      </c>
      <c r="L57" s="15"/>
      <c r="P57" s="46"/>
      <c r="Q57" s="20"/>
      <c r="R57" s="20" t="b">
        <f t="shared" ca="1" si="5"/>
        <v>0</v>
      </c>
      <c r="S57" s="20" t="b">
        <f t="shared" ca="1" si="5"/>
        <v>0</v>
      </c>
      <c r="T57" s="20" t="b">
        <f t="shared" ca="1" si="5"/>
        <v>0</v>
      </c>
      <c r="U57" s="20" t="b">
        <f t="shared" ca="1" si="5"/>
        <v>0</v>
      </c>
      <c r="V57" s="20"/>
      <c r="W57" s="47"/>
      <c r="Z57" s="46" t="b">
        <f t="shared" ca="1" si="0"/>
        <v>0</v>
      </c>
      <c r="AA57" s="20" t="b">
        <f t="shared" ca="1" si="0"/>
        <v>0</v>
      </c>
      <c r="AB57" s="20" t="b">
        <f t="shared" ca="1" si="0"/>
        <v>0</v>
      </c>
      <c r="AC57" s="20" t="b">
        <f t="shared" ca="1" si="0"/>
        <v>0</v>
      </c>
      <c r="AD57" s="20" t="b">
        <f t="shared" ca="1" si="0"/>
        <v>0</v>
      </c>
      <c r="AE57" s="20" t="b">
        <f t="shared" ca="1" si="0"/>
        <v>0</v>
      </c>
      <c r="AF57" s="20" t="b">
        <f t="shared" ca="1" si="0"/>
        <v>0</v>
      </c>
      <c r="AG57" s="47" t="b">
        <f t="shared" ca="1" si="0"/>
        <v>0</v>
      </c>
      <c r="AJ57" s="46" t="b">
        <f t="shared" ca="1" si="1"/>
        <v>0</v>
      </c>
      <c r="AK57" s="20" t="b">
        <f t="shared" ca="1" si="1"/>
        <v>0</v>
      </c>
      <c r="AL57" s="20" t="b">
        <f t="shared" ca="1" si="1"/>
        <v>0</v>
      </c>
      <c r="AM57" s="20" t="b">
        <f t="shared" ca="1" si="1"/>
        <v>0</v>
      </c>
      <c r="AN57" s="20" t="b">
        <f t="shared" ca="1" si="1"/>
        <v>0</v>
      </c>
      <c r="AO57" s="20" t="b">
        <f t="shared" ca="1" si="1"/>
        <v>0</v>
      </c>
      <c r="AP57" s="20" t="b">
        <f t="shared" ca="1" si="1"/>
        <v>0</v>
      </c>
      <c r="AQ57" s="47" t="b">
        <f t="shared" ca="1" si="1"/>
        <v>0</v>
      </c>
      <c r="AT57" s="46" t="b">
        <f t="shared" ca="1" si="2"/>
        <v>0</v>
      </c>
      <c r="AU57" s="20" t="b">
        <f t="shared" ca="1" si="2"/>
        <v>0</v>
      </c>
      <c r="AV57" s="20" t="b">
        <f t="shared" ca="1" si="2"/>
        <v>0</v>
      </c>
      <c r="AW57" s="20" t="b">
        <f t="shared" ca="1" si="2"/>
        <v>0</v>
      </c>
      <c r="AX57" s="20" t="b">
        <f t="shared" ca="1" si="2"/>
        <v>0</v>
      </c>
      <c r="AY57" s="20" t="b">
        <f t="shared" ca="1" si="2"/>
        <v>0</v>
      </c>
      <c r="AZ57" s="20" t="b">
        <f t="shared" ca="1" si="2"/>
        <v>0</v>
      </c>
      <c r="BA57" s="47" t="b">
        <f t="shared" ca="1" si="2"/>
        <v>0</v>
      </c>
      <c r="BD57" s="46" t="b">
        <f t="shared" ca="1" si="3"/>
        <v>0</v>
      </c>
      <c r="BE57" s="20" t="b">
        <f t="shared" ca="1" si="3"/>
        <v>0</v>
      </c>
      <c r="BF57" s="20" t="b">
        <f t="shared" ca="1" si="3"/>
        <v>0</v>
      </c>
      <c r="BG57" s="20" t="b">
        <f t="shared" ca="1" si="3"/>
        <v>0</v>
      </c>
      <c r="BH57" s="20" t="b">
        <f t="shared" ca="1" si="3"/>
        <v>0</v>
      </c>
      <c r="BI57" s="20" t="b">
        <f t="shared" ca="1" si="3"/>
        <v>0</v>
      </c>
      <c r="BJ57" s="20" t="b">
        <f t="shared" ca="1" si="3"/>
        <v>0</v>
      </c>
      <c r="BK57" s="47" t="b">
        <f t="shared" ca="1" si="3"/>
        <v>0</v>
      </c>
    </row>
    <row r="58" spans="4:63">
      <c r="E58" s="15"/>
      <c r="F58" s="46" t="b">
        <f t="shared" ca="1" si="4"/>
        <v>0</v>
      </c>
      <c r="G58" s="20" t="b">
        <f t="shared" ca="1" si="4"/>
        <v>0</v>
      </c>
      <c r="H58" s="20" t="b">
        <f t="shared" ca="1" si="4"/>
        <v>0</v>
      </c>
      <c r="I58" s="20" t="b">
        <f t="shared" ca="1" si="4"/>
        <v>0</v>
      </c>
      <c r="J58" s="20" t="b">
        <f t="shared" ca="1" si="4"/>
        <v>0</v>
      </c>
      <c r="K58" s="47" t="b">
        <f t="shared" ca="1" si="4"/>
        <v>0</v>
      </c>
      <c r="L58" s="15"/>
      <c r="P58" s="46"/>
      <c r="Q58" s="20"/>
      <c r="R58" s="20" t="b">
        <f t="shared" ca="1" si="5"/>
        <v>0</v>
      </c>
      <c r="S58" s="20" t="b">
        <f t="shared" ca="1" si="5"/>
        <v>0</v>
      </c>
      <c r="T58" s="20" t="b">
        <f t="shared" ca="1" si="5"/>
        <v>0</v>
      </c>
      <c r="U58" s="20" t="b">
        <f t="shared" ca="1" si="5"/>
        <v>0</v>
      </c>
      <c r="V58" s="20"/>
      <c r="W58" s="47"/>
      <c r="Z58" s="46" t="b">
        <f t="shared" ca="1" si="0"/>
        <v>0</v>
      </c>
      <c r="AA58" s="20" t="b">
        <f t="shared" ca="1" si="0"/>
        <v>0</v>
      </c>
      <c r="AB58" s="20" t="b">
        <f t="shared" ca="1" si="0"/>
        <v>0</v>
      </c>
      <c r="AC58" s="20" t="b">
        <f t="shared" ca="1" si="0"/>
        <v>0</v>
      </c>
      <c r="AD58" s="20" t="b">
        <f t="shared" ca="1" si="0"/>
        <v>0</v>
      </c>
      <c r="AE58" s="20" t="b">
        <f t="shared" ca="1" si="0"/>
        <v>0</v>
      </c>
      <c r="AF58" s="20" t="b">
        <f t="shared" ca="1" si="0"/>
        <v>0</v>
      </c>
      <c r="AG58" s="47" t="b">
        <f t="shared" ca="1" si="0"/>
        <v>0</v>
      </c>
      <c r="AJ58" s="46" t="b">
        <f t="shared" ca="1" si="1"/>
        <v>0</v>
      </c>
      <c r="AK58" s="20" t="b">
        <f t="shared" ca="1" si="1"/>
        <v>0</v>
      </c>
      <c r="AL58" s="20" t="b">
        <f t="shared" ca="1" si="1"/>
        <v>0</v>
      </c>
      <c r="AM58" s="20" t="b">
        <f t="shared" ca="1" si="1"/>
        <v>0</v>
      </c>
      <c r="AN58" s="20" t="b">
        <f t="shared" ca="1" si="1"/>
        <v>0</v>
      </c>
      <c r="AO58" s="20" t="b">
        <f t="shared" ca="1" si="1"/>
        <v>0</v>
      </c>
      <c r="AP58" s="20" t="b">
        <f t="shared" ca="1" si="1"/>
        <v>0</v>
      </c>
      <c r="AQ58" s="47" t="b">
        <f t="shared" ca="1" si="1"/>
        <v>0</v>
      </c>
      <c r="AT58" s="46" t="b">
        <f t="shared" ca="1" si="2"/>
        <v>0</v>
      </c>
      <c r="AU58" s="20" t="b">
        <f t="shared" ca="1" si="2"/>
        <v>0</v>
      </c>
      <c r="AV58" s="20" t="b">
        <f t="shared" ca="1" si="2"/>
        <v>0</v>
      </c>
      <c r="AW58" s="20" t="b">
        <f t="shared" ca="1" si="2"/>
        <v>0</v>
      </c>
      <c r="AX58" s="20" t="b">
        <f t="shared" ca="1" si="2"/>
        <v>0</v>
      </c>
      <c r="AY58" s="20" t="b">
        <f t="shared" ca="1" si="2"/>
        <v>0</v>
      </c>
      <c r="AZ58" s="20" t="b">
        <f t="shared" ca="1" si="2"/>
        <v>0</v>
      </c>
      <c r="BA58" s="47" t="b">
        <f t="shared" ca="1" si="2"/>
        <v>0</v>
      </c>
      <c r="BD58" s="46" t="b">
        <f t="shared" ca="1" si="3"/>
        <v>0</v>
      </c>
      <c r="BE58" s="20" t="b">
        <f t="shared" ca="1" si="3"/>
        <v>0</v>
      </c>
      <c r="BF58" s="20" t="b">
        <f t="shared" ca="1" si="3"/>
        <v>0</v>
      </c>
      <c r="BG58" s="20" t="b">
        <f t="shared" ca="1" si="3"/>
        <v>0</v>
      </c>
      <c r="BH58" s="20" t="b">
        <f t="shared" ca="1" si="3"/>
        <v>0</v>
      </c>
      <c r="BI58" s="20" t="b">
        <f t="shared" ca="1" si="3"/>
        <v>0</v>
      </c>
      <c r="BJ58" s="20" t="b">
        <f t="shared" ca="1" si="3"/>
        <v>0</v>
      </c>
      <c r="BK58" s="47" t="b">
        <f t="shared" ca="1" si="3"/>
        <v>0</v>
      </c>
    </row>
    <row r="59" spans="4:63">
      <c r="E59" s="15"/>
      <c r="F59" s="46" t="b">
        <f t="shared" ca="1" si="4"/>
        <v>0</v>
      </c>
      <c r="G59" s="20" t="b">
        <f t="shared" ca="1" si="4"/>
        <v>0</v>
      </c>
      <c r="H59" s="20" t="b">
        <f t="shared" ca="1" si="4"/>
        <v>0</v>
      </c>
      <c r="I59" s="20" t="b">
        <f t="shared" ca="1" si="4"/>
        <v>0</v>
      </c>
      <c r="J59" s="20" t="b">
        <f t="shared" ca="1" si="4"/>
        <v>0</v>
      </c>
      <c r="K59" s="47" t="b">
        <f t="shared" ca="1" si="4"/>
        <v>0</v>
      </c>
      <c r="L59" s="15"/>
      <c r="P59" s="46"/>
      <c r="Q59" s="20"/>
      <c r="R59" s="20" t="b">
        <f t="shared" ca="1" si="5"/>
        <v>0</v>
      </c>
      <c r="S59" s="20" t="b">
        <f t="shared" ca="1" si="5"/>
        <v>0</v>
      </c>
      <c r="T59" s="20" t="b">
        <f t="shared" ca="1" si="5"/>
        <v>0</v>
      </c>
      <c r="U59" s="20" t="b">
        <f t="shared" ca="1" si="5"/>
        <v>0</v>
      </c>
      <c r="V59" s="20"/>
      <c r="W59" s="47"/>
      <c r="Z59" s="46" t="b">
        <f t="shared" ca="1" si="0"/>
        <v>0</v>
      </c>
      <c r="AA59" s="20" t="b">
        <f t="shared" ca="1" si="0"/>
        <v>0</v>
      </c>
      <c r="AB59" s="20" t="b">
        <f t="shared" ca="1" si="0"/>
        <v>0</v>
      </c>
      <c r="AC59" s="20" t="b">
        <f t="shared" ca="1" si="0"/>
        <v>0</v>
      </c>
      <c r="AD59" s="20" t="b">
        <f t="shared" ca="1" si="0"/>
        <v>0</v>
      </c>
      <c r="AE59" s="20" t="b">
        <f t="shared" ca="1" si="0"/>
        <v>0</v>
      </c>
      <c r="AF59" s="20" t="b">
        <f t="shared" ca="1" si="0"/>
        <v>0</v>
      </c>
      <c r="AG59" s="47" t="b">
        <f t="shared" ca="1" si="0"/>
        <v>0</v>
      </c>
      <c r="AJ59" s="46" t="b">
        <f t="shared" ca="1" si="1"/>
        <v>0</v>
      </c>
      <c r="AK59" s="20" t="b">
        <f t="shared" ca="1" si="1"/>
        <v>0</v>
      </c>
      <c r="AL59" s="20" t="b">
        <f t="shared" ca="1" si="1"/>
        <v>0</v>
      </c>
      <c r="AM59" s="20" t="b">
        <f t="shared" ca="1" si="1"/>
        <v>0</v>
      </c>
      <c r="AN59" s="20" t="b">
        <f t="shared" ca="1" si="1"/>
        <v>0</v>
      </c>
      <c r="AO59" s="20" t="b">
        <f t="shared" ca="1" si="1"/>
        <v>0</v>
      </c>
      <c r="AP59" s="20" t="b">
        <f t="shared" ca="1" si="1"/>
        <v>0</v>
      </c>
      <c r="AQ59" s="47" t="b">
        <f t="shared" ca="1" si="1"/>
        <v>0</v>
      </c>
      <c r="AT59" s="46" t="b">
        <f t="shared" ca="1" si="2"/>
        <v>0</v>
      </c>
      <c r="AU59" s="20" t="b">
        <f t="shared" ca="1" si="2"/>
        <v>0</v>
      </c>
      <c r="AV59" s="20" t="b">
        <f t="shared" ca="1" si="2"/>
        <v>0</v>
      </c>
      <c r="AW59" s="20" t="b">
        <f t="shared" ca="1" si="2"/>
        <v>0</v>
      </c>
      <c r="AX59" s="20" t="b">
        <f t="shared" ca="1" si="2"/>
        <v>0</v>
      </c>
      <c r="AY59" s="20" t="b">
        <f t="shared" ca="1" si="2"/>
        <v>0</v>
      </c>
      <c r="AZ59" s="20" t="b">
        <f t="shared" ca="1" si="2"/>
        <v>0</v>
      </c>
      <c r="BA59" s="47" t="b">
        <f t="shared" ca="1" si="2"/>
        <v>0</v>
      </c>
      <c r="BD59" s="46" t="b">
        <f t="shared" ca="1" si="3"/>
        <v>0</v>
      </c>
      <c r="BE59" s="20" t="b">
        <f t="shared" ca="1" si="3"/>
        <v>0</v>
      </c>
      <c r="BF59" s="20" t="b">
        <f t="shared" ca="1" si="3"/>
        <v>0</v>
      </c>
      <c r="BG59" s="20" t="b">
        <f t="shared" ca="1" si="3"/>
        <v>0</v>
      </c>
      <c r="BH59" s="20" t="b">
        <f t="shared" ca="1" si="3"/>
        <v>0</v>
      </c>
      <c r="BI59" s="20" t="b">
        <f t="shared" ca="1" si="3"/>
        <v>0</v>
      </c>
      <c r="BJ59" s="20" t="b">
        <f t="shared" ca="1" si="3"/>
        <v>0</v>
      </c>
      <c r="BK59" s="47" t="b">
        <f t="shared" ca="1" si="3"/>
        <v>0</v>
      </c>
    </row>
    <row r="60" spans="4:63">
      <c r="E60" s="15"/>
      <c r="F60" s="48" t="b">
        <f t="shared" ca="1" si="4"/>
        <v>0</v>
      </c>
      <c r="G60" s="49" t="b">
        <f t="shared" ca="1" si="4"/>
        <v>0</v>
      </c>
      <c r="H60" s="49" t="b">
        <f t="shared" ca="1" si="4"/>
        <v>0</v>
      </c>
      <c r="I60" s="49" t="b">
        <f t="shared" ca="1" si="4"/>
        <v>0</v>
      </c>
      <c r="J60" s="49" t="b">
        <f t="shared" ca="1" si="4"/>
        <v>0</v>
      </c>
      <c r="K60" s="50" t="b">
        <f t="shared" ca="1" si="4"/>
        <v>0</v>
      </c>
      <c r="L60" s="15"/>
      <c r="P60" s="46"/>
      <c r="Q60" s="20"/>
      <c r="R60" s="20"/>
      <c r="S60" s="20"/>
      <c r="T60" s="20"/>
      <c r="U60" s="20"/>
      <c r="V60" s="20"/>
      <c r="W60" s="47"/>
      <c r="Z60" s="46" t="b">
        <f t="shared" ca="1" si="0"/>
        <v>0</v>
      </c>
      <c r="AA60" s="20" t="b">
        <f t="shared" ca="1" si="0"/>
        <v>0</v>
      </c>
      <c r="AB60" s="20" t="b">
        <f t="shared" ca="1" si="0"/>
        <v>0</v>
      </c>
      <c r="AC60" s="20" t="b">
        <f t="shared" ca="1" si="0"/>
        <v>0</v>
      </c>
      <c r="AD60" s="20" t="b">
        <f t="shared" ca="1" si="0"/>
        <v>0</v>
      </c>
      <c r="AE60" s="20" t="b">
        <f t="shared" ca="1" si="0"/>
        <v>0</v>
      </c>
      <c r="AF60" s="20" t="b">
        <f t="shared" ca="1" si="0"/>
        <v>0</v>
      </c>
      <c r="AG60" s="47" t="b">
        <f t="shared" ca="1" si="0"/>
        <v>0</v>
      </c>
      <c r="AJ60" s="46" t="b">
        <f t="shared" ca="1" si="1"/>
        <v>0</v>
      </c>
      <c r="AK60" s="20" t="b">
        <f t="shared" ca="1" si="1"/>
        <v>0</v>
      </c>
      <c r="AL60" s="20" t="b">
        <f t="shared" ca="1" si="1"/>
        <v>0</v>
      </c>
      <c r="AM60" s="20" t="b">
        <f t="shared" ca="1" si="1"/>
        <v>0</v>
      </c>
      <c r="AN60" s="20" t="b">
        <f t="shared" ca="1" si="1"/>
        <v>0</v>
      </c>
      <c r="AO60" s="20" t="b">
        <f t="shared" ca="1" si="1"/>
        <v>0</v>
      </c>
      <c r="AP60" s="20" t="b">
        <f t="shared" ca="1" si="1"/>
        <v>0</v>
      </c>
      <c r="AQ60" s="47" t="b">
        <f t="shared" ca="1" si="1"/>
        <v>0</v>
      </c>
      <c r="AT60" s="46" t="b">
        <f t="shared" ca="1" si="2"/>
        <v>0</v>
      </c>
      <c r="AU60" s="20" t="b">
        <f t="shared" ca="1" si="2"/>
        <v>0</v>
      </c>
      <c r="AV60" s="20" t="b">
        <f t="shared" ca="1" si="2"/>
        <v>0</v>
      </c>
      <c r="AW60" s="20" t="b">
        <f t="shared" ca="1" si="2"/>
        <v>0</v>
      </c>
      <c r="AX60" s="20" t="b">
        <f t="shared" ca="1" si="2"/>
        <v>0</v>
      </c>
      <c r="AY60" s="20" t="b">
        <f t="shared" ca="1" si="2"/>
        <v>0</v>
      </c>
      <c r="AZ60" s="20" t="b">
        <f t="shared" ca="1" si="2"/>
        <v>0</v>
      </c>
      <c r="BA60" s="47" t="b">
        <f t="shared" ca="1" si="2"/>
        <v>0</v>
      </c>
      <c r="BD60" s="46" t="b">
        <f t="shared" ca="1" si="3"/>
        <v>0</v>
      </c>
      <c r="BE60" s="20" t="b">
        <f t="shared" ca="1" si="3"/>
        <v>0</v>
      </c>
      <c r="BF60" s="20" t="b">
        <f t="shared" ca="1" si="3"/>
        <v>0</v>
      </c>
      <c r="BG60" s="20" t="b">
        <f t="shared" ca="1" si="3"/>
        <v>0</v>
      </c>
      <c r="BH60" s="20" t="b">
        <f t="shared" ca="1" si="3"/>
        <v>0</v>
      </c>
      <c r="BI60" s="20" t="b">
        <f t="shared" ca="1" si="3"/>
        <v>0</v>
      </c>
      <c r="BJ60" s="20" t="b">
        <f t="shared" ca="1" si="3"/>
        <v>0</v>
      </c>
      <c r="BK60" s="47" t="b">
        <f t="shared" ca="1" si="3"/>
        <v>0</v>
      </c>
    </row>
    <row r="61" spans="4:63">
      <c r="E61" s="15"/>
      <c r="F61" s="15"/>
      <c r="G61" s="15"/>
      <c r="H61" s="15"/>
      <c r="I61" s="15"/>
      <c r="J61" s="15"/>
      <c r="K61" s="15"/>
      <c r="L61" s="15"/>
      <c r="P61" s="48"/>
      <c r="Q61" s="49"/>
      <c r="R61" s="49"/>
      <c r="S61" s="49"/>
      <c r="T61" s="49"/>
      <c r="U61" s="49"/>
      <c r="V61" s="49"/>
      <c r="W61" s="50"/>
      <c r="Z61" s="48" t="b">
        <f t="shared" ca="1" si="0"/>
        <v>0</v>
      </c>
      <c r="AA61" s="49" t="b">
        <f t="shared" ca="1" si="0"/>
        <v>0</v>
      </c>
      <c r="AB61" s="49" t="b">
        <f t="shared" ca="1" si="0"/>
        <v>0</v>
      </c>
      <c r="AC61" s="49" t="b">
        <f t="shared" ca="1" si="0"/>
        <v>0</v>
      </c>
      <c r="AD61" s="49" t="b">
        <f t="shared" ca="1" si="0"/>
        <v>0</v>
      </c>
      <c r="AE61" s="49" t="b">
        <f t="shared" ca="1" si="0"/>
        <v>0</v>
      </c>
      <c r="AF61" s="49" t="b">
        <f t="shared" ca="1" si="0"/>
        <v>0</v>
      </c>
      <c r="AG61" s="50" t="b">
        <f t="shared" ca="1" si="0"/>
        <v>0</v>
      </c>
      <c r="AJ61" s="48" t="b">
        <f t="shared" ca="1" si="1"/>
        <v>0</v>
      </c>
      <c r="AK61" s="49" t="b">
        <f t="shared" ca="1" si="1"/>
        <v>0</v>
      </c>
      <c r="AL61" s="49" t="b">
        <f t="shared" ca="1" si="1"/>
        <v>0</v>
      </c>
      <c r="AM61" s="49" t="b">
        <f t="shared" ca="1" si="1"/>
        <v>0</v>
      </c>
      <c r="AN61" s="49" t="b">
        <f t="shared" ca="1" si="1"/>
        <v>0</v>
      </c>
      <c r="AO61" s="49" t="b">
        <f t="shared" ca="1" si="1"/>
        <v>0</v>
      </c>
      <c r="AP61" s="49" t="b">
        <f t="shared" ca="1" si="1"/>
        <v>0</v>
      </c>
      <c r="AQ61" s="50" t="b">
        <f t="shared" ca="1" si="1"/>
        <v>0</v>
      </c>
      <c r="AT61" s="48" t="b">
        <f t="shared" ca="1" si="2"/>
        <v>0</v>
      </c>
      <c r="AU61" s="49" t="b">
        <f t="shared" ca="1" si="2"/>
        <v>0</v>
      </c>
      <c r="AV61" s="49" t="b">
        <f t="shared" ca="1" si="2"/>
        <v>0</v>
      </c>
      <c r="AW61" s="49" t="b">
        <f t="shared" ca="1" si="2"/>
        <v>0</v>
      </c>
      <c r="AX61" s="49" t="b">
        <f t="shared" ca="1" si="2"/>
        <v>0</v>
      </c>
      <c r="AY61" s="49" t="b">
        <f t="shared" ca="1" si="2"/>
        <v>0</v>
      </c>
      <c r="AZ61" s="49" t="b">
        <f t="shared" ca="1" si="2"/>
        <v>0</v>
      </c>
      <c r="BA61" s="50" t="b">
        <f t="shared" ca="1" si="2"/>
        <v>0</v>
      </c>
      <c r="BD61" s="48" t="b">
        <f t="shared" ca="1" si="3"/>
        <v>0</v>
      </c>
      <c r="BE61" s="49" t="b">
        <f t="shared" ca="1" si="3"/>
        <v>0</v>
      </c>
      <c r="BF61" s="49" t="b">
        <f t="shared" ca="1" si="3"/>
        <v>0</v>
      </c>
      <c r="BG61" s="49" t="b">
        <f t="shared" ca="1" si="3"/>
        <v>0</v>
      </c>
      <c r="BH61" s="49" t="b">
        <f t="shared" ca="1" si="3"/>
        <v>0</v>
      </c>
      <c r="BI61" s="49" t="b">
        <f t="shared" ca="1" si="3"/>
        <v>0</v>
      </c>
      <c r="BJ61" s="49" t="b">
        <f t="shared" ca="1" si="3"/>
        <v>0</v>
      </c>
      <c r="BK61" s="50" t="b">
        <f t="shared" ca="1" si="3"/>
        <v>0</v>
      </c>
    </row>
    <row r="62" spans="4:63">
      <c r="D62" s="15" t="s">
        <v>44</v>
      </c>
      <c r="E62" s="15" t="b">
        <f ca="1">COUNTIF(F55:K60,TRUE)=0</f>
        <v>1</v>
      </c>
      <c r="O62" s="15" t="s">
        <v>44</v>
      </c>
      <c r="P62" s="15" t="b">
        <f ca="1">COUNTIF(P54:W61,TRUE)=0</f>
        <v>1</v>
      </c>
      <c r="Y62" s="15" t="s">
        <v>44</v>
      </c>
      <c r="Z62" s="15" t="b">
        <f ca="1">COUNTIF(Z54:AG61,TRUE)=0</f>
        <v>1</v>
      </c>
      <c r="AI62" s="15" t="s">
        <v>44</v>
      </c>
      <c r="AJ62" s="15" t="b">
        <f ca="1">COUNTIF(AJ54:AQ61,TRUE)=0</f>
        <v>1</v>
      </c>
      <c r="AS62" s="15" t="s">
        <v>44</v>
      </c>
      <c r="AT62" s="15" t="b">
        <f ca="1">COUNTIF(AT54:BA61,TRUE)=0</f>
        <v>1</v>
      </c>
      <c r="BC62" s="15" t="s">
        <v>44</v>
      </c>
      <c r="BD62" s="15" t="b">
        <f ca="1">COUNTIF(BD54:BK61,TRUE)=0</f>
        <v>1</v>
      </c>
    </row>
    <row r="64" spans="4:63">
      <c r="D64" t="s">
        <v>53</v>
      </c>
      <c r="E64">
        <f ca="1">IF($E$36=ハードドロップ,1,IF(AND($E$62,E39=0),2,IF(P62,3,IF(Z62,4,IF(AJ62,5,IF(AT62,6,IF(BD62,7,8)))))))</f>
        <v>2</v>
      </c>
      <c r="M64" s="5"/>
    </row>
    <row r="65" spans="1:7">
      <c r="E65" t="s">
        <v>80</v>
      </c>
      <c r="F65" t="s">
        <v>81</v>
      </c>
      <c r="G65" t="s">
        <v>82</v>
      </c>
    </row>
    <row r="66" spans="1:7">
      <c r="E66">
        <f ca="1">CHOOSE(E64,0,$E$37,0,AE42,AO42,AY42,BI42,0)</f>
        <v>0</v>
      </c>
      <c r="F66">
        <f ca="1">CHOOSE(E64,-一気に落とす大きさ,E38,0,AF42,AP42,AZ42,BJ42,0)</f>
        <v>0</v>
      </c>
      <c r="G66">
        <f ca="1">CHOOSE(E64,0,0,E39,E39,E39,E39,E39,0)</f>
        <v>0</v>
      </c>
    </row>
    <row r="68" spans="1:7">
      <c r="A68" s="12" t="s">
        <v>53</v>
      </c>
      <c r="B68" s="12"/>
    </row>
    <row r="69" spans="1:7">
      <c r="A69" t="s">
        <v>28</v>
      </c>
      <c r="B69" t="str">
        <f ca="1">IF(処理開始,E66,"")</f>
        <v/>
      </c>
    </row>
    <row r="70" spans="1:7">
      <c r="A70" t="s">
        <v>276</v>
      </c>
      <c r="B70" t="str">
        <f ca="1">IF(処理開始,F66,"")</f>
        <v/>
      </c>
    </row>
    <row r="71" spans="1:7">
      <c r="A71" t="s">
        <v>277</v>
      </c>
      <c r="B71" t="str">
        <f ca="1">IF(処理開始,G66,"")</f>
        <v/>
      </c>
    </row>
  </sheetData>
  <phoneticPr fontId="1"/>
  <pageMargins left="0.7" right="0.7" top="0.75" bottom="0.75" header="0.3" footer="0.3"/>
  <pageSetup paperSize="9" orientation="portrait" horizontalDpi="4294967294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8443" r:id="rId4" name="Spinner 11">
              <controlPr defaultSize="0" autoPict="0">
                <anchor moveWithCells="1" sizeWithCells="1">
                  <from>
                    <xdr:col>15</xdr:col>
                    <xdr:colOff>0</xdr:colOff>
                    <xdr:row>29</xdr:row>
                    <xdr:rowOff>0</xdr:rowOff>
                  </from>
                  <to>
                    <xdr:col>17</xdr:col>
                    <xdr:colOff>190500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4" r:id="rId5" name="Spinner 12">
              <controlPr defaultSize="0" autoPict="0">
                <anchor moveWithCells="1" sizeWithCells="1">
                  <from>
                    <xdr:col>20</xdr:col>
                    <xdr:colOff>0</xdr:colOff>
                    <xdr:row>29</xdr:row>
                    <xdr:rowOff>0</xdr:rowOff>
                  </from>
                  <to>
                    <xdr:col>22</xdr:col>
                    <xdr:colOff>219075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6" r:id="rId6" name="Option Button 14">
              <controlPr defaultSize="0" autoFill="0" autoLine="0" autoPict="0">
                <anchor moveWithCells="1">
                  <from>
                    <xdr:col>24</xdr:col>
                    <xdr:colOff>381000</xdr:colOff>
                    <xdr:row>30</xdr:row>
                    <xdr:rowOff>66675</xdr:rowOff>
                  </from>
                  <to>
                    <xdr:col>27</xdr:col>
                    <xdr:colOff>76200</xdr:colOff>
                    <xdr:row>31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7" r:id="rId7" name="Group Box 15">
              <controlPr defaultSize="0" autoFill="0" autoPict="0">
                <anchor moveWithCells="1">
                  <from>
                    <xdr:col>24</xdr:col>
                    <xdr:colOff>0</xdr:colOff>
                    <xdr:row>29</xdr:row>
                    <xdr:rowOff>0</xdr:rowOff>
                  </from>
                  <to>
                    <xdr:col>33</xdr:col>
                    <xdr:colOff>285750</xdr:colOff>
                    <xdr:row>32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8" r:id="rId8" name="Option Button 16">
              <controlPr defaultSize="0" autoFill="0" autoLine="0" autoPict="0">
                <anchor moveWithCells="1">
                  <from>
                    <xdr:col>28</xdr:col>
                    <xdr:colOff>209550</xdr:colOff>
                    <xdr:row>30</xdr:row>
                    <xdr:rowOff>47625</xdr:rowOff>
                  </from>
                  <to>
                    <xdr:col>32</xdr:col>
                    <xdr:colOff>123825</xdr:colOff>
                    <xdr:row>31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16" r:id="rId9" name="Check Box 84">
              <controlPr defaultSize="0" autoFill="0" autoLine="0" autoPict="0">
                <anchor moveWithCells="1">
                  <from>
                    <xdr:col>15</xdr:col>
                    <xdr:colOff>0</xdr:colOff>
                    <xdr:row>21</xdr:row>
                    <xdr:rowOff>0</xdr:rowOff>
                  </from>
                  <to>
                    <xdr:col>19</xdr:col>
                    <xdr:colOff>0</xdr:colOff>
                    <xdr:row>22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D7750-6BF6-4119-9233-FA4D4870CC91}">
  <sheetPr codeName="Sheet5"/>
  <dimension ref="A1:R43"/>
  <sheetViews>
    <sheetView workbookViewId="0"/>
  </sheetViews>
  <sheetFormatPr defaultRowHeight="18.75"/>
  <cols>
    <col min="1" max="1" width="16" bestFit="1" customWidth="1"/>
    <col min="8" max="8" width="4.875" customWidth="1"/>
    <col min="9" max="18" width="3.75" customWidth="1"/>
    <col min="19" max="19" width="4.875" customWidth="1"/>
  </cols>
  <sheetData>
    <row r="1" spans="1:7">
      <c r="A1" t="s">
        <v>85</v>
      </c>
      <c r="B1" t="b">
        <f ca="1">'010_Main'!$C$57</f>
        <v>0</v>
      </c>
    </row>
    <row r="2" spans="1:7">
      <c r="A2" t="s">
        <v>84</v>
      </c>
      <c r="B2" t="b">
        <v>0</v>
      </c>
      <c r="E2" s="52" t="s">
        <v>11</v>
      </c>
      <c r="F2" s="52" t="s">
        <v>284</v>
      </c>
      <c r="G2" s="52">
        <v>1</v>
      </c>
    </row>
    <row r="3" spans="1:7">
      <c r="A3" t="s">
        <v>107</v>
      </c>
      <c r="B3" t="b">
        <f ca="1">ラインを消す</f>
        <v>0</v>
      </c>
    </row>
    <row r="6" spans="1:7">
      <c r="A6" t="s">
        <v>0</v>
      </c>
      <c r="B6">
        <f ca="1">IF(OR(B2,B3),0,IF(次のミノ配置,4,IF(B1,現在位置X+移動の計算結果X,現在位置X)))</f>
        <v>4</v>
      </c>
    </row>
    <row r="7" spans="1:7">
      <c r="A7" t="s">
        <v>1</v>
      </c>
      <c r="B7">
        <f ca="1">IF(OR(B2,B3),0,IF(次のミノ配置,21,IF(B1,現在位置Y+移動の計算結果Y,現在位置Y-落とす)))</f>
        <v>20</v>
      </c>
    </row>
    <row r="9" spans="1:7">
      <c r="B9" s="4" t="s">
        <v>12</v>
      </c>
    </row>
    <row r="10" spans="1:7">
      <c r="B10" t="str">
        <f ca="1">IF(B2, $F$2,現在のミノ)</f>
        <v>S</v>
      </c>
      <c r="C10">
        <f ca="1">INDEX(ミノ[ミノID],MATCH(B10,ミノ[ミノ],0))</f>
        <v>4</v>
      </c>
      <c r="E10">
        <f ca="1">IF(B2,G2+1,IF(次のミノ配置,1,IF(B1,MOD(E10-1+移動の計算結果R,4)+1,E10)))</f>
        <v>1</v>
      </c>
    </row>
    <row r="11" spans="1:7">
      <c r="B11" s="8">
        <v>1</v>
      </c>
      <c r="C11" s="8">
        <v>2</v>
      </c>
      <c r="D11" s="8">
        <v>3</v>
      </c>
      <c r="E11" s="8">
        <v>4</v>
      </c>
    </row>
    <row r="12" spans="1:7">
      <c r="A12" s="8">
        <v>1</v>
      </c>
      <c r="B12" s="1" cm="1">
        <f t="array" aca="1" ref="B12" ca="1">INDEX(ミノの形[値],($C$10-1)*64+ ($E$10-1) *16 + (B$11-1)*4+$A12)</f>
        <v>0</v>
      </c>
      <c r="C12" s="1" cm="1">
        <f t="array" aca="1" ref="C12" ca="1">INDEX(ミノの形[値],($C$10-1)*64+ ($E$10-1) *16 + (C$11-1)*4+$A12)</f>
        <v>0</v>
      </c>
      <c r="D12" s="1" cm="1">
        <f t="array" aca="1" ref="D12" ca="1">INDEX(ミノの形[値],($C$10-1)*64+ ($E$10-1) *16 + (D$11-1)*4+$A12)</f>
        <v>0</v>
      </c>
      <c r="E12" s="1" cm="1">
        <f t="array" aca="1" ref="E12" ca="1">INDEX(ミノの形[値],($C$10-1)*64+ ($E$10-1) *16 + (E$11-1)*4+$A12)</f>
        <v>0</v>
      </c>
    </row>
    <row r="13" spans="1:7">
      <c r="A13" s="8">
        <v>2</v>
      </c>
      <c r="B13" s="1" cm="1">
        <f t="array" aca="1" ref="B13" ca="1">INDEX(ミノの形[値],($C$10-1)*64+ ($E$10-1) *16 + (B$11-1)*4+$A13)</f>
        <v>0</v>
      </c>
      <c r="C13" s="1" cm="1">
        <f t="array" aca="1" ref="C13" ca="1">INDEX(ミノの形[値],($C$10-1)*64+ ($E$10-1) *16 + (C$11-1)*4+$A13)</f>
        <v>1</v>
      </c>
      <c r="D13" s="1" cm="1">
        <f t="array" aca="1" ref="D13" ca="1">INDEX(ミノの形[値],($C$10-1)*64+ ($E$10-1) *16 + (D$11-1)*4+$A13)</f>
        <v>1</v>
      </c>
      <c r="E13" s="1" cm="1">
        <f t="array" aca="1" ref="E13" ca="1">INDEX(ミノの形[値],($C$10-1)*64+ ($E$10-1) *16 + (E$11-1)*4+$A13)</f>
        <v>0</v>
      </c>
    </row>
    <row r="14" spans="1:7">
      <c r="A14" s="8">
        <v>3</v>
      </c>
      <c r="B14" s="1" cm="1">
        <f t="array" aca="1" ref="B14" ca="1">INDEX(ミノの形[値],($C$10-1)*64+ ($E$10-1) *16 + (B$11-1)*4+$A14)</f>
        <v>1</v>
      </c>
      <c r="C14" s="1" cm="1">
        <f t="array" aca="1" ref="C14" ca="1">INDEX(ミノの形[値],($C$10-1)*64+ ($E$10-1) *16 + (C$11-1)*4+$A14)</f>
        <v>1</v>
      </c>
      <c r="D14" s="1" cm="1">
        <f t="array" aca="1" ref="D14" ca="1">INDEX(ミノの形[値],($C$10-1)*64+ ($E$10-1) *16 + (D$11-1)*4+$A14)</f>
        <v>0</v>
      </c>
      <c r="E14" s="1" cm="1">
        <f t="array" aca="1" ref="E14" ca="1">INDEX(ミノの形[値],($C$10-1)*64+ ($E$10-1) *16 + (E$11-1)*4+$A14)</f>
        <v>0</v>
      </c>
    </row>
    <row r="15" spans="1:7">
      <c r="A15" s="8">
        <v>4</v>
      </c>
      <c r="B15" s="1" cm="1">
        <f t="array" aca="1" ref="B15" ca="1">INDEX(ミノの形[値],($C$10-1)*64+ ($E$10-1) *16 + (B$11-1)*4+$A15)</f>
        <v>0</v>
      </c>
      <c r="C15" s="1" cm="1">
        <f t="array" aca="1" ref="C15" ca="1">INDEX(ミノの形[値],($C$10-1)*64+ ($E$10-1) *16 + (C$11-1)*4+$A15)</f>
        <v>0</v>
      </c>
      <c r="D15" s="1" cm="1">
        <f t="array" aca="1" ref="D15" ca="1">INDEX(ミノの形[値],($C$10-1)*64+ ($E$10-1) *16 + (D$11-1)*4+$A15)</f>
        <v>0</v>
      </c>
      <c r="E15" s="1" cm="1">
        <f t="array" aca="1" ref="E15" ca="1">INDEX(ミノの形[値],($C$10-1)*64+ ($E$10-1) *16 + (E$11-1)*4+$A15)</f>
        <v>0</v>
      </c>
    </row>
    <row r="17" spans="2:18">
      <c r="B17" s="1" t="str">
        <f t="shared" ref="B17:E20" ca="1" si="0">IF(B12=0,"",$B$10)</f>
        <v/>
      </c>
      <c r="C17" s="1" t="str">
        <f t="shared" ca="1" si="0"/>
        <v/>
      </c>
      <c r="D17" s="1" t="str">
        <f t="shared" ca="1" si="0"/>
        <v/>
      </c>
      <c r="E17" s="1" t="str">
        <f t="shared" ca="1" si="0"/>
        <v/>
      </c>
    </row>
    <row r="18" spans="2:18">
      <c r="B18" s="1" t="str">
        <f t="shared" ca="1" si="0"/>
        <v/>
      </c>
      <c r="C18" s="1" t="str">
        <f t="shared" ca="1" si="0"/>
        <v>S</v>
      </c>
      <c r="D18" s="1" t="str">
        <f t="shared" ca="1" si="0"/>
        <v>S</v>
      </c>
      <c r="E18" s="1" t="str">
        <f t="shared" ca="1" si="0"/>
        <v/>
      </c>
    </row>
    <row r="19" spans="2:18">
      <c r="B19" s="1" t="str">
        <f t="shared" ca="1" si="0"/>
        <v>S</v>
      </c>
      <c r="C19" s="1" t="str">
        <f t="shared" ca="1" si="0"/>
        <v>S</v>
      </c>
      <c r="D19" s="1" t="str">
        <f t="shared" ca="1" si="0"/>
        <v/>
      </c>
      <c r="E19" s="1" t="str">
        <f t="shared" ca="1" si="0"/>
        <v/>
      </c>
    </row>
    <row r="20" spans="2:18">
      <c r="B20" s="1" t="str">
        <f t="shared" ca="1" si="0"/>
        <v/>
      </c>
      <c r="C20" s="1" t="str">
        <f t="shared" ca="1" si="0"/>
        <v/>
      </c>
      <c r="D20" s="1" t="str">
        <f t="shared" ca="1" si="0"/>
        <v/>
      </c>
      <c r="E20" s="1" t="str">
        <f t="shared" ca="1" si="0"/>
        <v/>
      </c>
    </row>
    <row r="21" spans="2:18">
      <c r="H21" s="4" t="s">
        <v>285</v>
      </c>
    </row>
    <row r="22" spans="2:18">
      <c r="I22">
        <v>1</v>
      </c>
      <c r="J22">
        <v>2</v>
      </c>
      <c r="K22">
        <v>3</v>
      </c>
      <c r="L22">
        <v>4</v>
      </c>
      <c r="M22">
        <v>5</v>
      </c>
      <c r="N22">
        <v>6</v>
      </c>
      <c r="O22">
        <v>7</v>
      </c>
      <c r="P22">
        <v>8</v>
      </c>
      <c r="Q22">
        <v>9</v>
      </c>
      <c r="R22">
        <v>10</v>
      </c>
    </row>
    <row r="23" spans="2:18">
      <c r="H23">
        <v>21</v>
      </c>
      <c r="I23" s="3" t="str" cm="1">
        <f t="array" aca="1" ref="I23" ca="1">IF(AND(現在位置Y-$H23&gt;=0,現在位置Y-$H23&lt;4,I$22-現在位置X&gt;=0,I$22-現在位置X&lt;4),INDEX($B$17:$E$20,現在位置Y-$H23+1,I$22-現在位置X+1),"")</f>
        <v/>
      </c>
      <c r="J23" s="3" t="str" cm="1">
        <f t="array" aca="1" ref="J23" ca="1">IF(AND(現在位置Y-$H23&gt;=0,現在位置Y-$H23&lt;4,J$22-現在位置X&gt;=0,J$22-現在位置X&lt;4),INDEX($B$17:$E$20,現在位置Y-$H23+1,J$22-現在位置X+1),"")</f>
        <v/>
      </c>
      <c r="K23" s="3" t="str" cm="1">
        <f t="array" aca="1" ref="K23" ca="1">IF(AND(現在位置Y-$H23&gt;=0,現在位置Y-$H23&lt;4,K$22-現在位置X&gt;=0,K$22-現在位置X&lt;4),INDEX($B$17:$E$20,現在位置Y-$H23+1,K$22-現在位置X+1),"")</f>
        <v/>
      </c>
      <c r="L23" s="3" t="str" cm="1">
        <f t="array" aca="1" ref="L23" ca="1">IF(AND(現在位置Y-$H23&gt;=0,現在位置Y-$H23&lt;4,L$22-現在位置X&gt;=0,L$22-現在位置X&lt;4),INDEX($B$17:$E$20,現在位置Y-$H23+1,L$22-現在位置X+1),"")</f>
        <v/>
      </c>
      <c r="M23" s="3" t="str" cm="1">
        <f t="array" aca="1" ref="M23" ca="1">IF(AND(現在位置Y-$H23&gt;=0,現在位置Y-$H23&lt;4,M$22-現在位置X&gt;=0,M$22-現在位置X&lt;4),INDEX($B$17:$E$20,現在位置Y-$H23+1,M$22-現在位置X+1),"")</f>
        <v/>
      </c>
      <c r="N23" s="3" t="str" cm="1">
        <f t="array" aca="1" ref="N23" ca="1">IF(AND(現在位置Y-$H23&gt;=0,現在位置Y-$H23&lt;4,N$22-現在位置X&gt;=0,N$22-現在位置X&lt;4),INDEX($B$17:$E$20,現在位置Y-$H23+1,N$22-現在位置X+1),"")</f>
        <v/>
      </c>
      <c r="O23" s="3" t="str" cm="1">
        <f t="array" aca="1" ref="O23" ca="1">IF(AND(現在位置Y-$H23&gt;=0,現在位置Y-$H23&lt;4,O$22-現在位置X&gt;=0,O$22-現在位置X&lt;4),INDEX($B$17:$E$20,現在位置Y-$H23+1,O$22-現在位置X+1),"")</f>
        <v/>
      </c>
      <c r="P23" s="3" t="str" cm="1">
        <f t="array" aca="1" ref="P23" ca="1">IF(AND(現在位置Y-$H23&gt;=0,現在位置Y-$H23&lt;4,P$22-現在位置X&gt;=0,P$22-現在位置X&lt;4),INDEX($B$17:$E$20,現在位置Y-$H23+1,P$22-現在位置X+1),"")</f>
        <v/>
      </c>
      <c r="Q23" s="3" t="str" cm="1">
        <f t="array" aca="1" ref="Q23" ca="1">IF(AND(現在位置Y-$H23&gt;=0,現在位置Y-$H23&lt;4,Q$22-現在位置X&gt;=0,Q$22-現在位置X&lt;4),INDEX($B$17:$E$20,現在位置Y-$H23+1,Q$22-現在位置X+1),"")</f>
        <v/>
      </c>
      <c r="R23" s="3" t="str" cm="1">
        <f t="array" aca="1" ref="R23" ca="1">IF(AND(現在位置Y-$H23&gt;=0,現在位置Y-$H23&lt;4,R$22-現在位置X&gt;=0,R$22-現在位置X&lt;4),INDEX($B$17:$E$20,現在位置Y-$H23+1,R$22-現在位置X+1),"")</f>
        <v/>
      </c>
    </row>
    <row r="24" spans="2:18">
      <c r="H24">
        <v>20</v>
      </c>
      <c r="I24" s="59" t="str" cm="1">
        <f t="array" aca="1" ref="I24" ca="1">IF(AND(現在位置Y-$H24&gt;=0,現在位置Y-$H24&lt;4,I$22-現在位置X&gt;=0,I$22-現在位置X&lt;4),INDEX($B$17:$E$20,現在位置Y-$H24+1,I$22-現在位置X+1),"")</f>
        <v/>
      </c>
      <c r="J24" s="2" t="str" cm="1">
        <f t="array" aca="1" ref="J24" ca="1">IF(AND(現在位置Y-$H24&gt;=0,現在位置Y-$H24&lt;4,J$22-現在位置X&gt;=0,J$22-現在位置X&lt;4),INDEX($B$17:$E$20,現在位置Y-$H24+1,J$22-現在位置X+1),"")</f>
        <v/>
      </c>
      <c r="K24" s="2" t="str" cm="1">
        <f t="array" aca="1" ref="K24" ca="1">IF(AND(現在位置Y-$H24&gt;=0,現在位置Y-$H24&lt;4,K$22-現在位置X&gt;=0,K$22-現在位置X&lt;4),INDEX($B$17:$E$20,現在位置Y-$H24+1,K$22-現在位置X+1),"")</f>
        <v/>
      </c>
      <c r="L24" s="2" t="str" cm="1">
        <f t="array" aca="1" ref="L24" ca="1">IF(AND(現在位置Y-$H24&gt;=0,現在位置Y-$H24&lt;4,L$22-現在位置X&gt;=0,L$22-現在位置X&lt;4),INDEX($B$17:$E$20,現在位置Y-$H24+1,L$22-現在位置X+1),"")</f>
        <v/>
      </c>
      <c r="M24" s="2" t="str" cm="1">
        <f t="array" aca="1" ref="M24" ca="1">IF(AND(現在位置Y-$H24&gt;=0,現在位置Y-$H24&lt;4,M$22-現在位置X&gt;=0,M$22-現在位置X&lt;4),INDEX($B$17:$E$20,現在位置Y-$H24+1,M$22-現在位置X+1),"")</f>
        <v/>
      </c>
      <c r="N24" s="2" t="str" cm="1">
        <f t="array" aca="1" ref="N24" ca="1">IF(AND(現在位置Y-$H24&gt;=0,現在位置Y-$H24&lt;4,N$22-現在位置X&gt;=0,N$22-現在位置X&lt;4),INDEX($B$17:$E$20,現在位置Y-$H24+1,N$22-現在位置X+1),"")</f>
        <v/>
      </c>
      <c r="O24" s="2" t="str" cm="1">
        <f t="array" aca="1" ref="O24" ca="1">IF(AND(現在位置Y-$H24&gt;=0,現在位置Y-$H24&lt;4,O$22-現在位置X&gt;=0,O$22-現在位置X&lt;4),INDEX($B$17:$E$20,現在位置Y-$H24+1,O$22-現在位置X+1),"")</f>
        <v/>
      </c>
      <c r="P24" s="2" t="str" cm="1">
        <f t="array" aca="1" ref="P24" ca="1">IF(AND(現在位置Y-$H24&gt;=0,現在位置Y-$H24&lt;4,P$22-現在位置X&gt;=0,P$22-現在位置X&lt;4),INDEX($B$17:$E$20,現在位置Y-$H24+1,P$22-現在位置X+1),"")</f>
        <v/>
      </c>
      <c r="Q24" s="2" t="str" cm="1">
        <f t="array" aca="1" ref="Q24" ca="1">IF(AND(現在位置Y-$H24&gt;=0,現在位置Y-$H24&lt;4,Q$22-現在位置X&gt;=0,Q$22-現在位置X&lt;4),INDEX($B$17:$E$20,現在位置Y-$H24+1,Q$22-現在位置X+1),"")</f>
        <v/>
      </c>
      <c r="R24" s="2" t="str" cm="1">
        <f t="array" aca="1" ref="R24" ca="1">IF(AND(現在位置Y-$H24&gt;=0,現在位置Y-$H24&lt;4,R$22-現在位置X&gt;=0,R$22-現在位置X&lt;4),INDEX($B$17:$E$20,現在位置Y-$H24+1,R$22-現在位置X+1),"")</f>
        <v/>
      </c>
    </row>
    <row r="25" spans="2:18">
      <c r="H25">
        <v>19</v>
      </c>
      <c r="I25" s="1" t="str" cm="1">
        <f t="array" aca="1" ref="I25" ca="1">IF(AND(現在位置Y-$H25&gt;=0,現在位置Y-$H25&lt;4,I$22-現在位置X&gt;=0,I$22-現在位置X&lt;4),INDEX($B$17:$E$20,現在位置Y-$H25+1,I$22-現在位置X+1),"")</f>
        <v/>
      </c>
      <c r="J25" s="1" t="str" cm="1">
        <f t="array" aca="1" ref="J25" ca="1">IF(AND(現在位置Y-$H25&gt;=0,現在位置Y-$H25&lt;4,J$22-現在位置X&gt;=0,J$22-現在位置X&lt;4),INDEX($B$17:$E$20,現在位置Y-$H25+1,J$22-現在位置X+1),"")</f>
        <v/>
      </c>
      <c r="K25" s="1" t="str" cm="1">
        <f t="array" aca="1" ref="K25" ca="1">IF(AND(現在位置Y-$H25&gt;=0,現在位置Y-$H25&lt;4,K$22-現在位置X&gt;=0,K$22-現在位置X&lt;4),INDEX($B$17:$E$20,現在位置Y-$H25+1,K$22-現在位置X+1),"")</f>
        <v/>
      </c>
      <c r="L25" s="1" t="str" cm="1">
        <f t="array" aca="1" ref="L25" ca="1">IF(AND(現在位置Y-$H25&gt;=0,現在位置Y-$H25&lt;4,L$22-現在位置X&gt;=0,L$22-現在位置X&lt;4),INDEX($B$17:$E$20,現在位置Y-$H25+1,L$22-現在位置X+1),"")</f>
        <v/>
      </c>
      <c r="M25" s="1" t="str" cm="1">
        <f t="array" aca="1" ref="M25" ca="1">IF(AND(現在位置Y-$H25&gt;=0,現在位置Y-$H25&lt;4,M$22-現在位置X&gt;=0,M$22-現在位置X&lt;4),INDEX($B$17:$E$20,現在位置Y-$H25+1,M$22-現在位置X+1),"")</f>
        <v>S</v>
      </c>
      <c r="N25" s="1" t="str" cm="1">
        <f t="array" aca="1" ref="N25" ca="1">IF(AND(現在位置Y-$H25&gt;=0,現在位置Y-$H25&lt;4,N$22-現在位置X&gt;=0,N$22-現在位置X&lt;4),INDEX($B$17:$E$20,現在位置Y-$H25+1,N$22-現在位置X+1),"")</f>
        <v>S</v>
      </c>
      <c r="O25" s="1" t="str" cm="1">
        <f t="array" aca="1" ref="O25" ca="1">IF(AND(現在位置Y-$H25&gt;=0,現在位置Y-$H25&lt;4,O$22-現在位置X&gt;=0,O$22-現在位置X&lt;4),INDEX($B$17:$E$20,現在位置Y-$H25+1,O$22-現在位置X+1),"")</f>
        <v/>
      </c>
      <c r="P25" s="1" t="str" cm="1">
        <f t="array" aca="1" ref="P25" ca="1">IF(AND(現在位置Y-$H25&gt;=0,現在位置Y-$H25&lt;4,P$22-現在位置X&gt;=0,P$22-現在位置X&lt;4),INDEX($B$17:$E$20,現在位置Y-$H25+1,P$22-現在位置X+1),"")</f>
        <v/>
      </c>
      <c r="Q25" s="1" t="str" cm="1">
        <f t="array" aca="1" ref="Q25" ca="1">IF(AND(現在位置Y-$H25&gt;=0,現在位置Y-$H25&lt;4,Q$22-現在位置X&gt;=0,Q$22-現在位置X&lt;4),INDEX($B$17:$E$20,現在位置Y-$H25+1,Q$22-現在位置X+1),"")</f>
        <v/>
      </c>
      <c r="R25" s="1" t="str" cm="1">
        <f t="array" aca="1" ref="R25" ca="1">IF(AND(現在位置Y-$H25&gt;=0,現在位置Y-$H25&lt;4,R$22-現在位置X&gt;=0,R$22-現在位置X&lt;4),INDEX($B$17:$E$20,現在位置Y-$H25+1,R$22-現在位置X+1),"")</f>
        <v/>
      </c>
    </row>
    <row r="26" spans="2:18">
      <c r="H26">
        <v>18</v>
      </c>
      <c r="I26" s="1" t="str" cm="1">
        <f t="array" aca="1" ref="I26" ca="1">IF(AND(現在位置Y-$H26&gt;=0,現在位置Y-$H26&lt;4,I$22-現在位置X&gt;=0,I$22-現在位置X&lt;4),INDEX($B$17:$E$20,現在位置Y-$H26+1,I$22-現在位置X+1),"")</f>
        <v/>
      </c>
      <c r="J26" s="1" t="str" cm="1">
        <f t="array" aca="1" ref="J26" ca="1">IF(AND(現在位置Y-$H26&gt;=0,現在位置Y-$H26&lt;4,J$22-現在位置X&gt;=0,J$22-現在位置X&lt;4),INDEX($B$17:$E$20,現在位置Y-$H26+1,J$22-現在位置X+1),"")</f>
        <v/>
      </c>
      <c r="K26" s="1" t="str" cm="1">
        <f t="array" aca="1" ref="K26" ca="1">IF(AND(現在位置Y-$H26&gt;=0,現在位置Y-$H26&lt;4,K$22-現在位置X&gt;=0,K$22-現在位置X&lt;4),INDEX($B$17:$E$20,現在位置Y-$H26+1,K$22-現在位置X+1),"")</f>
        <v/>
      </c>
      <c r="L26" s="1" t="str" cm="1">
        <f t="array" aca="1" ref="L26" ca="1">IF(AND(現在位置Y-$H26&gt;=0,現在位置Y-$H26&lt;4,L$22-現在位置X&gt;=0,L$22-現在位置X&lt;4),INDEX($B$17:$E$20,現在位置Y-$H26+1,L$22-現在位置X+1),"")</f>
        <v>S</v>
      </c>
      <c r="M26" s="1" t="str" cm="1">
        <f t="array" aca="1" ref="M26" ca="1">IF(AND(現在位置Y-$H26&gt;=0,現在位置Y-$H26&lt;4,M$22-現在位置X&gt;=0,M$22-現在位置X&lt;4),INDEX($B$17:$E$20,現在位置Y-$H26+1,M$22-現在位置X+1),"")</f>
        <v>S</v>
      </c>
      <c r="N26" s="1" t="str" cm="1">
        <f t="array" aca="1" ref="N26" ca="1">IF(AND(現在位置Y-$H26&gt;=0,現在位置Y-$H26&lt;4,N$22-現在位置X&gt;=0,N$22-現在位置X&lt;4),INDEX($B$17:$E$20,現在位置Y-$H26+1,N$22-現在位置X+1),"")</f>
        <v/>
      </c>
      <c r="O26" s="1" t="str" cm="1">
        <f t="array" aca="1" ref="O26" ca="1">IF(AND(現在位置Y-$H26&gt;=0,現在位置Y-$H26&lt;4,O$22-現在位置X&gt;=0,O$22-現在位置X&lt;4),INDEX($B$17:$E$20,現在位置Y-$H26+1,O$22-現在位置X+1),"")</f>
        <v/>
      </c>
      <c r="P26" s="1" t="str" cm="1">
        <f t="array" aca="1" ref="P26" ca="1">IF(AND(現在位置Y-$H26&gt;=0,現在位置Y-$H26&lt;4,P$22-現在位置X&gt;=0,P$22-現在位置X&lt;4),INDEX($B$17:$E$20,現在位置Y-$H26+1,P$22-現在位置X+1),"")</f>
        <v/>
      </c>
      <c r="Q26" s="1" t="str" cm="1">
        <f t="array" aca="1" ref="Q26" ca="1">IF(AND(現在位置Y-$H26&gt;=0,現在位置Y-$H26&lt;4,Q$22-現在位置X&gt;=0,Q$22-現在位置X&lt;4),INDEX($B$17:$E$20,現在位置Y-$H26+1,Q$22-現在位置X+1),"")</f>
        <v/>
      </c>
      <c r="R26" s="1" t="str" cm="1">
        <f t="array" aca="1" ref="R26" ca="1">IF(AND(現在位置Y-$H26&gt;=0,現在位置Y-$H26&lt;4,R$22-現在位置X&gt;=0,R$22-現在位置X&lt;4),INDEX($B$17:$E$20,現在位置Y-$H26+1,R$22-現在位置X+1),"")</f>
        <v/>
      </c>
    </row>
    <row r="27" spans="2:18">
      <c r="H27">
        <v>17</v>
      </c>
      <c r="I27" s="1" t="str" cm="1">
        <f t="array" aca="1" ref="I27" ca="1">IF(AND(現在位置Y-$H27&gt;=0,現在位置Y-$H27&lt;4,I$22-現在位置X&gt;=0,I$22-現在位置X&lt;4),INDEX($B$17:$E$20,現在位置Y-$H27+1,I$22-現在位置X+1),"")</f>
        <v/>
      </c>
      <c r="J27" s="1" t="str" cm="1">
        <f t="array" aca="1" ref="J27" ca="1">IF(AND(現在位置Y-$H27&gt;=0,現在位置Y-$H27&lt;4,J$22-現在位置X&gt;=0,J$22-現在位置X&lt;4),INDEX($B$17:$E$20,現在位置Y-$H27+1,J$22-現在位置X+1),"")</f>
        <v/>
      </c>
      <c r="K27" s="1" t="str" cm="1">
        <f t="array" aca="1" ref="K27" ca="1">IF(AND(現在位置Y-$H27&gt;=0,現在位置Y-$H27&lt;4,K$22-現在位置X&gt;=0,K$22-現在位置X&lt;4),INDEX($B$17:$E$20,現在位置Y-$H27+1,K$22-現在位置X+1),"")</f>
        <v/>
      </c>
      <c r="L27" s="1" t="str" cm="1">
        <f t="array" aca="1" ref="L27" ca="1">IF(AND(現在位置Y-$H27&gt;=0,現在位置Y-$H27&lt;4,L$22-現在位置X&gt;=0,L$22-現在位置X&lt;4),INDEX($B$17:$E$20,現在位置Y-$H27+1,L$22-現在位置X+1),"")</f>
        <v/>
      </c>
      <c r="M27" s="1" t="str" cm="1">
        <f t="array" aca="1" ref="M27" ca="1">IF(AND(現在位置Y-$H27&gt;=0,現在位置Y-$H27&lt;4,M$22-現在位置X&gt;=0,M$22-現在位置X&lt;4),INDEX($B$17:$E$20,現在位置Y-$H27+1,M$22-現在位置X+1),"")</f>
        <v/>
      </c>
      <c r="N27" s="1" t="str" cm="1">
        <f t="array" aca="1" ref="N27" ca="1">IF(AND(現在位置Y-$H27&gt;=0,現在位置Y-$H27&lt;4,N$22-現在位置X&gt;=0,N$22-現在位置X&lt;4),INDEX($B$17:$E$20,現在位置Y-$H27+1,N$22-現在位置X+1),"")</f>
        <v/>
      </c>
      <c r="O27" s="1" t="str" cm="1">
        <f t="array" aca="1" ref="O27" ca="1">IF(AND(現在位置Y-$H27&gt;=0,現在位置Y-$H27&lt;4,O$22-現在位置X&gt;=0,O$22-現在位置X&lt;4),INDEX($B$17:$E$20,現在位置Y-$H27+1,O$22-現在位置X+1),"")</f>
        <v/>
      </c>
      <c r="P27" s="1" t="str" cm="1">
        <f t="array" aca="1" ref="P27" ca="1">IF(AND(現在位置Y-$H27&gt;=0,現在位置Y-$H27&lt;4,P$22-現在位置X&gt;=0,P$22-現在位置X&lt;4),INDEX($B$17:$E$20,現在位置Y-$H27+1,P$22-現在位置X+1),"")</f>
        <v/>
      </c>
      <c r="Q27" s="1" t="str" cm="1">
        <f t="array" aca="1" ref="Q27" ca="1">IF(AND(現在位置Y-$H27&gt;=0,現在位置Y-$H27&lt;4,Q$22-現在位置X&gt;=0,Q$22-現在位置X&lt;4),INDEX($B$17:$E$20,現在位置Y-$H27+1,Q$22-現在位置X+1),"")</f>
        <v/>
      </c>
      <c r="R27" s="1" t="str" cm="1">
        <f t="array" aca="1" ref="R27" ca="1">IF(AND(現在位置Y-$H27&gt;=0,現在位置Y-$H27&lt;4,R$22-現在位置X&gt;=0,R$22-現在位置X&lt;4),INDEX($B$17:$E$20,現在位置Y-$H27+1,R$22-現在位置X+1),"")</f>
        <v/>
      </c>
    </row>
    <row r="28" spans="2:18">
      <c r="H28">
        <v>16</v>
      </c>
      <c r="I28" s="1" t="str" cm="1">
        <f t="array" aca="1" ref="I28" ca="1">IF(AND(現在位置Y-$H28&gt;=0,現在位置Y-$H28&lt;4,I$22-現在位置X&gt;=0,I$22-現在位置X&lt;4),INDEX($B$17:$E$20,現在位置Y-$H28+1,I$22-現在位置X+1),"")</f>
        <v/>
      </c>
      <c r="J28" s="1" t="str" cm="1">
        <f t="array" aca="1" ref="J28" ca="1">IF(AND(現在位置Y-$H28&gt;=0,現在位置Y-$H28&lt;4,J$22-現在位置X&gt;=0,J$22-現在位置X&lt;4),INDEX($B$17:$E$20,現在位置Y-$H28+1,J$22-現在位置X+1),"")</f>
        <v/>
      </c>
      <c r="K28" s="1" t="str" cm="1">
        <f t="array" aca="1" ref="K28" ca="1">IF(AND(現在位置Y-$H28&gt;=0,現在位置Y-$H28&lt;4,K$22-現在位置X&gt;=0,K$22-現在位置X&lt;4),INDEX($B$17:$E$20,現在位置Y-$H28+1,K$22-現在位置X+1),"")</f>
        <v/>
      </c>
      <c r="L28" s="1" t="str" cm="1">
        <f t="array" aca="1" ref="L28" ca="1">IF(AND(現在位置Y-$H28&gt;=0,現在位置Y-$H28&lt;4,L$22-現在位置X&gt;=0,L$22-現在位置X&lt;4),INDEX($B$17:$E$20,現在位置Y-$H28+1,L$22-現在位置X+1),"")</f>
        <v/>
      </c>
      <c r="M28" s="1" t="str" cm="1">
        <f t="array" aca="1" ref="M28" ca="1">IF(AND(現在位置Y-$H28&gt;=0,現在位置Y-$H28&lt;4,M$22-現在位置X&gt;=0,M$22-現在位置X&lt;4),INDEX($B$17:$E$20,現在位置Y-$H28+1,M$22-現在位置X+1),"")</f>
        <v/>
      </c>
      <c r="N28" s="1" t="str" cm="1">
        <f t="array" aca="1" ref="N28" ca="1">IF(AND(現在位置Y-$H28&gt;=0,現在位置Y-$H28&lt;4,N$22-現在位置X&gt;=0,N$22-現在位置X&lt;4),INDEX($B$17:$E$20,現在位置Y-$H28+1,N$22-現在位置X+1),"")</f>
        <v/>
      </c>
      <c r="O28" s="1" t="str" cm="1">
        <f t="array" aca="1" ref="O28" ca="1">IF(AND(現在位置Y-$H28&gt;=0,現在位置Y-$H28&lt;4,O$22-現在位置X&gt;=0,O$22-現在位置X&lt;4),INDEX($B$17:$E$20,現在位置Y-$H28+1,O$22-現在位置X+1),"")</f>
        <v/>
      </c>
      <c r="P28" s="1" t="str" cm="1">
        <f t="array" aca="1" ref="P28" ca="1">IF(AND(現在位置Y-$H28&gt;=0,現在位置Y-$H28&lt;4,P$22-現在位置X&gt;=0,P$22-現在位置X&lt;4),INDEX($B$17:$E$20,現在位置Y-$H28+1,P$22-現在位置X+1),"")</f>
        <v/>
      </c>
      <c r="Q28" s="1" t="str" cm="1">
        <f t="array" aca="1" ref="Q28" ca="1">IF(AND(現在位置Y-$H28&gt;=0,現在位置Y-$H28&lt;4,Q$22-現在位置X&gt;=0,Q$22-現在位置X&lt;4),INDEX($B$17:$E$20,現在位置Y-$H28+1,Q$22-現在位置X+1),"")</f>
        <v/>
      </c>
      <c r="R28" s="1" t="str" cm="1">
        <f t="array" aca="1" ref="R28" ca="1">IF(AND(現在位置Y-$H28&gt;=0,現在位置Y-$H28&lt;4,R$22-現在位置X&gt;=0,R$22-現在位置X&lt;4),INDEX($B$17:$E$20,現在位置Y-$H28+1,R$22-現在位置X+1),"")</f>
        <v/>
      </c>
    </row>
    <row r="29" spans="2:18">
      <c r="H29">
        <v>15</v>
      </c>
      <c r="I29" s="1" t="str" cm="1">
        <f t="array" aca="1" ref="I29" ca="1">IF(AND(現在位置Y-$H29&gt;=0,現在位置Y-$H29&lt;4,I$22-現在位置X&gt;=0,I$22-現在位置X&lt;4),INDEX($B$17:$E$20,現在位置Y-$H29+1,I$22-現在位置X+1),"")</f>
        <v/>
      </c>
      <c r="J29" s="1" t="str" cm="1">
        <f t="array" aca="1" ref="J29" ca="1">IF(AND(現在位置Y-$H29&gt;=0,現在位置Y-$H29&lt;4,J$22-現在位置X&gt;=0,J$22-現在位置X&lt;4),INDEX($B$17:$E$20,現在位置Y-$H29+1,J$22-現在位置X+1),"")</f>
        <v/>
      </c>
      <c r="K29" s="1" t="str" cm="1">
        <f t="array" aca="1" ref="K29" ca="1">IF(AND(現在位置Y-$H29&gt;=0,現在位置Y-$H29&lt;4,K$22-現在位置X&gt;=0,K$22-現在位置X&lt;4),INDEX($B$17:$E$20,現在位置Y-$H29+1,K$22-現在位置X+1),"")</f>
        <v/>
      </c>
      <c r="L29" s="1" t="str" cm="1">
        <f t="array" aca="1" ref="L29" ca="1">IF(AND(現在位置Y-$H29&gt;=0,現在位置Y-$H29&lt;4,L$22-現在位置X&gt;=0,L$22-現在位置X&lt;4),INDEX($B$17:$E$20,現在位置Y-$H29+1,L$22-現在位置X+1),"")</f>
        <v/>
      </c>
      <c r="M29" s="1" t="str" cm="1">
        <f t="array" aca="1" ref="M29" ca="1">IF(AND(現在位置Y-$H29&gt;=0,現在位置Y-$H29&lt;4,M$22-現在位置X&gt;=0,M$22-現在位置X&lt;4),INDEX($B$17:$E$20,現在位置Y-$H29+1,M$22-現在位置X+1),"")</f>
        <v/>
      </c>
      <c r="N29" s="1" t="str" cm="1">
        <f t="array" aca="1" ref="N29" ca="1">IF(AND(現在位置Y-$H29&gt;=0,現在位置Y-$H29&lt;4,N$22-現在位置X&gt;=0,N$22-現在位置X&lt;4),INDEX($B$17:$E$20,現在位置Y-$H29+1,N$22-現在位置X+1),"")</f>
        <v/>
      </c>
      <c r="O29" s="1" t="str" cm="1">
        <f t="array" aca="1" ref="O29" ca="1">IF(AND(現在位置Y-$H29&gt;=0,現在位置Y-$H29&lt;4,O$22-現在位置X&gt;=0,O$22-現在位置X&lt;4),INDEX($B$17:$E$20,現在位置Y-$H29+1,O$22-現在位置X+1),"")</f>
        <v/>
      </c>
      <c r="P29" s="1" t="str" cm="1">
        <f t="array" aca="1" ref="P29" ca="1">IF(AND(現在位置Y-$H29&gt;=0,現在位置Y-$H29&lt;4,P$22-現在位置X&gt;=0,P$22-現在位置X&lt;4),INDEX($B$17:$E$20,現在位置Y-$H29+1,P$22-現在位置X+1),"")</f>
        <v/>
      </c>
      <c r="Q29" s="1" t="str" cm="1">
        <f t="array" aca="1" ref="Q29" ca="1">IF(AND(現在位置Y-$H29&gt;=0,現在位置Y-$H29&lt;4,Q$22-現在位置X&gt;=0,Q$22-現在位置X&lt;4),INDEX($B$17:$E$20,現在位置Y-$H29+1,Q$22-現在位置X+1),"")</f>
        <v/>
      </c>
      <c r="R29" s="1" t="str" cm="1">
        <f t="array" aca="1" ref="R29" ca="1">IF(AND(現在位置Y-$H29&gt;=0,現在位置Y-$H29&lt;4,R$22-現在位置X&gt;=0,R$22-現在位置X&lt;4),INDEX($B$17:$E$20,現在位置Y-$H29+1,R$22-現在位置X+1),"")</f>
        <v/>
      </c>
    </row>
    <row r="30" spans="2:18">
      <c r="H30">
        <v>14</v>
      </c>
      <c r="I30" s="1" t="str" cm="1">
        <f t="array" aca="1" ref="I30" ca="1">IF(AND(現在位置Y-$H30&gt;=0,現在位置Y-$H30&lt;4,I$22-現在位置X&gt;=0,I$22-現在位置X&lt;4),INDEX($B$17:$E$20,現在位置Y-$H30+1,I$22-現在位置X+1),"")</f>
        <v/>
      </c>
      <c r="J30" s="1" t="str" cm="1">
        <f t="array" aca="1" ref="J30" ca="1">IF(AND(現在位置Y-$H30&gt;=0,現在位置Y-$H30&lt;4,J$22-現在位置X&gt;=0,J$22-現在位置X&lt;4),INDEX($B$17:$E$20,現在位置Y-$H30+1,J$22-現在位置X+1),"")</f>
        <v/>
      </c>
      <c r="K30" s="1" t="str" cm="1">
        <f t="array" aca="1" ref="K30" ca="1">IF(AND(現在位置Y-$H30&gt;=0,現在位置Y-$H30&lt;4,K$22-現在位置X&gt;=0,K$22-現在位置X&lt;4),INDEX($B$17:$E$20,現在位置Y-$H30+1,K$22-現在位置X+1),"")</f>
        <v/>
      </c>
      <c r="L30" s="1" t="str" cm="1">
        <f t="array" aca="1" ref="L30" ca="1">IF(AND(現在位置Y-$H30&gt;=0,現在位置Y-$H30&lt;4,L$22-現在位置X&gt;=0,L$22-現在位置X&lt;4),INDEX($B$17:$E$20,現在位置Y-$H30+1,L$22-現在位置X+1),"")</f>
        <v/>
      </c>
      <c r="M30" s="1" t="str" cm="1">
        <f t="array" aca="1" ref="M30" ca="1">IF(AND(現在位置Y-$H30&gt;=0,現在位置Y-$H30&lt;4,M$22-現在位置X&gt;=0,M$22-現在位置X&lt;4),INDEX($B$17:$E$20,現在位置Y-$H30+1,M$22-現在位置X+1),"")</f>
        <v/>
      </c>
      <c r="N30" s="1" t="str" cm="1">
        <f t="array" aca="1" ref="N30" ca="1">IF(AND(現在位置Y-$H30&gt;=0,現在位置Y-$H30&lt;4,N$22-現在位置X&gt;=0,N$22-現在位置X&lt;4),INDEX($B$17:$E$20,現在位置Y-$H30+1,N$22-現在位置X+1),"")</f>
        <v/>
      </c>
      <c r="O30" s="1" t="str" cm="1">
        <f t="array" aca="1" ref="O30" ca="1">IF(AND(現在位置Y-$H30&gt;=0,現在位置Y-$H30&lt;4,O$22-現在位置X&gt;=0,O$22-現在位置X&lt;4),INDEX($B$17:$E$20,現在位置Y-$H30+1,O$22-現在位置X+1),"")</f>
        <v/>
      </c>
      <c r="P30" s="1" t="str" cm="1">
        <f t="array" aca="1" ref="P30" ca="1">IF(AND(現在位置Y-$H30&gt;=0,現在位置Y-$H30&lt;4,P$22-現在位置X&gt;=0,P$22-現在位置X&lt;4),INDEX($B$17:$E$20,現在位置Y-$H30+1,P$22-現在位置X+1),"")</f>
        <v/>
      </c>
      <c r="Q30" s="1" t="str" cm="1">
        <f t="array" aca="1" ref="Q30" ca="1">IF(AND(現在位置Y-$H30&gt;=0,現在位置Y-$H30&lt;4,Q$22-現在位置X&gt;=0,Q$22-現在位置X&lt;4),INDEX($B$17:$E$20,現在位置Y-$H30+1,Q$22-現在位置X+1),"")</f>
        <v/>
      </c>
      <c r="R30" s="1" t="str" cm="1">
        <f t="array" aca="1" ref="R30" ca="1">IF(AND(現在位置Y-$H30&gt;=0,現在位置Y-$H30&lt;4,R$22-現在位置X&gt;=0,R$22-現在位置X&lt;4),INDEX($B$17:$E$20,現在位置Y-$H30+1,R$22-現在位置X+1),"")</f>
        <v/>
      </c>
    </row>
    <row r="31" spans="2:18">
      <c r="H31">
        <v>13</v>
      </c>
      <c r="I31" s="1" t="str" cm="1">
        <f t="array" aca="1" ref="I31" ca="1">IF(AND(現在位置Y-$H31&gt;=0,現在位置Y-$H31&lt;4,I$22-現在位置X&gt;=0,I$22-現在位置X&lt;4),INDEX($B$17:$E$20,現在位置Y-$H31+1,I$22-現在位置X+1),"")</f>
        <v/>
      </c>
      <c r="J31" s="1" t="str" cm="1">
        <f t="array" aca="1" ref="J31" ca="1">IF(AND(現在位置Y-$H31&gt;=0,現在位置Y-$H31&lt;4,J$22-現在位置X&gt;=0,J$22-現在位置X&lt;4),INDEX($B$17:$E$20,現在位置Y-$H31+1,J$22-現在位置X+1),"")</f>
        <v/>
      </c>
      <c r="K31" s="1" t="str" cm="1">
        <f t="array" aca="1" ref="K31" ca="1">IF(AND(現在位置Y-$H31&gt;=0,現在位置Y-$H31&lt;4,K$22-現在位置X&gt;=0,K$22-現在位置X&lt;4),INDEX($B$17:$E$20,現在位置Y-$H31+1,K$22-現在位置X+1),"")</f>
        <v/>
      </c>
      <c r="L31" s="1" t="str" cm="1">
        <f t="array" aca="1" ref="L31" ca="1">IF(AND(現在位置Y-$H31&gt;=0,現在位置Y-$H31&lt;4,L$22-現在位置X&gt;=0,L$22-現在位置X&lt;4),INDEX($B$17:$E$20,現在位置Y-$H31+1,L$22-現在位置X+1),"")</f>
        <v/>
      </c>
      <c r="M31" s="1" t="str" cm="1">
        <f t="array" aca="1" ref="M31" ca="1">IF(AND(現在位置Y-$H31&gt;=0,現在位置Y-$H31&lt;4,M$22-現在位置X&gt;=0,M$22-現在位置X&lt;4),INDEX($B$17:$E$20,現在位置Y-$H31+1,M$22-現在位置X+1),"")</f>
        <v/>
      </c>
      <c r="N31" s="1" t="str" cm="1">
        <f t="array" aca="1" ref="N31" ca="1">IF(AND(現在位置Y-$H31&gt;=0,現在位置Y-$H31&lt;4,N$22-現在位置X&gt;=0,N$22-現在位置X&lt;4),INDEX($B$17:$E$20,現在位置Y-$H31+1,N$22-現在位置X+1),"")</f>
        <v/>
      </c>
      <c r="O31" s="1" t="str" cm="1">
        <f t="array" aca="1" ref="O31" ca="1">IF(AND(現在位置Y-$H31&gt;=0,現在位置Y-$H31&lt;4,O$22-現在位置X&gt;=0,O$22-現在位置X&lt;4),INDEX($B$17:$E$20,現在位置Y-$H31+1,O$22-現在位置X+1),"")</f>
        <v/>
      </c>
      <c r="P31" s="1" t="str" cm="1">
        <f t="array" aca="1" ref="P31" ca="1">IF(AND(現在位置Y-$H31&gt;=0,現在位置Y-$H31&lt;4,P$22-現在位置X&gt;=0,P$22-現在位置X&lt;4),INDEX($B$17:$E$20,現在位置Y-$H31+1,P$22-現在位置X+1),"")</f>
        <v/>
      </c>
      <c r="Q31" s="1" t="str" cm="1">
        <f t="array" aca="1" ref="Q31" ca="1">IF(AND(現在位置Y-$H31&gt;=0,現在位置Y-$H31&lt;4,Q$22-現在位置X&gt;=0,Q$22-現在位置X&lt;4),INDEX($B$17:$E$20,現在位置Y-$H31+1,Q$22-現在位置X+1),"")</f>
        <v/>
      </c>
      <c r="R31" s="1" t="str" cm="1">
        <f t="array" aca="1" ref="R31" ca="1">IF(AND(現在位置Y-$H31&gt;=0,現在位置Y-$H31&lt;4,R$22-現在位置X&gt;=0,R$22-現在位置X&lt;4),INDEX($B$17:$E$20,現在位置Y-$H31+1,R$22-現在位置X+1),"")</f>
        <v/>
      </c>
    </row>
    <row r="32" spans="2:18">
      <c r="H32">
        <v>12</v>
      </c>
      <c r="I32" s="1" t="str" cm="1">
        <f t="array" aca="1" ref="I32" ca="1">IF(AND(現在位置Y-$H32&gt;=0,現在位置Y-$H32&lt;4,I$22-現在位置X&gt;=0,I$22-現在位置X&lt;4),INDEX($B$17:$E$20,現在位置Y-$H32+1,I$22-現在位置X+1),"")</f>
        <v/>
      </c>
      <c r="J32" s="1" t="str" cm="1">
        <f t="array" aca="1" ref="J32" ca="1">IF(AND(現在位置Y-$H32&gt;=0,現在位置Y-$H32&lt;4,J$22-現在位置X&gt;=0,J$22-現在位置X&lt;4),INDEX($B$17:$E$20,現在位置Y-$H32+1,J$22-現在位置X+1),"")</f>
        <v/>
      </c>
      <c r="K32" s="1" t="str" cm="1">
        <f t="array" aca="1" ref="K32" ca="1">IF(AND(現在位置Y-$H32&gt;=0,現在位置Y-$H32&lt;4,K$22-現在位置X&gt;=0,K$22-現在位置X&lt;4),INDEX($B$17:$E$20,現在位置Y-$H32+1,K$22-現在位置X+1),"")</f>
        <v/>
      </c>
      <c r="L32" s="1" t="str" cm="1">
        <f t="array" aca="1" ref="L32" ca="1">IF(AND(現在位置Y-$H32&gt;=0,現在位置Y-$H32&lt;4,L$22-現在位置X&gt;=0,L$22-現在位置X&lt;4),INDEX($B$17:$E$20,現在位置Y-$H32+1,L$22-現在位置X+1),"")</f>
        <v/>
      </c>
      <c r="M32" s="1" t="str" cm="1">
        <f t="array" aca="1" ref="M32" ca="1">IF(AND(現在位置Y-$H32&gt;=0,現在位置Y-$H32&lt;4,M$22-現在位置X&gt;=0,M$22-現在位置X&lt;4),INDEX($B$17:$E$20,現在位置Y-$H32+1,M$22-現在位置X+1),"")</f>
        <v/>
      </c>
      <c r="N32" s="1" t="str" cm="1">
        <f t="array" aca="1" ref="N32" ca="1">IF(AND(現在位置Y-$H32&gt;=0,現在位置Y-$H32&lt;4,N$22-現在位置X&gt;=0,N$22-現在位置X&lt;4),INDEX($B$17:$E$20,現在位置Y-$H32+1,N$22-現在位置X+1),"")</f>
        <v/>
      </c>
      <c r="O32" s="1" t="str" cm="1">
        <f t="array" aca="1" ref="O32" ca="1">IF(AND(現在位置Y-$H32&gt;=0,現在位置Y-$H32&lt;4,O$22-現在位置X&gt;=0,O$22-現在位置X&lt;4),INDEX($B$17:$E$20,現在位置Y-$H32+1,O$22-現在位置X+1),"")</f>
        <v/>
      </c>
      <c r="P32" s="1" t="str" cm="1">
        <f t="array" aca="1" ref="P32" ca="1">IF(AND(現在位置Y-$H32&gt;=0,現在位置Y-$H32&lt;4,P$22-現在位置X&gt;=0,P$22-現在位置X&lt;4),INDEX($B$17:$E$20,現在位置Y-$H32+1,P$22-現在位置X+1),"")</f>
        <v/>
      </c>
      <c r="Q32" s="1" t="str" cm="1">
        <f t="array" aca="1" ref="Q32" ca="1">IF(AND(現在位置Y-$H32&gt;=0,現在位置Y-$H32&lt;4,Q$22-現在位置X&gt;=0,Q$22-現在位置X&lt;4),INDEX($B$17:$E$20,現在位置Y-$H32+1,Q$22-現在位置X+1),"")</f>
        <v/>
      </c>
      <c r="R32" s="1" t="str" cm="1">
        <f t="array" aca="1" ref="R32" ca="1">IF(AND(現在位置Y-$H32&gt;=0,現在位置Y-$H32&lt;4,R$22-現在位置X&gt;=0,R$22-現在位置X&lt;4),INDEX($B$17:$E$20,現在位置Y-$H32+1,R$22-現在位置X+1),"")</f>
        <v/>
      </c>
    </row>
    <row r="33" spans="8:18">
      <c r="H33">
        <v>11</v>
      </c>
      <c r="I33" s="1" t="str" cm="1">
        <f t="array" aca="1" ref="I33" ca="1">IF(AND(現在位置Y-$H33&gt;=0,現在位置Y-$H33&lt;4,I$22-現在位置X&gt;=0,I$22-現在位置X&lt;4),INDEX($B$17:$E$20,現在位置Y-$H33+1,I$22-現在位置X+1),"")</f>
        <v/>
      </c>
      <c r="J33" s="1" t="str" cm="1">
        <f t="array" aca="1" ref="J33" ca="1">IF(AND(現在位置Y-$H33&gt;=0,現在位置Y-$H33&lt;4,J$22-現在位置X&gt;=0,J$22-現在位置X&lt;4),INDEX($B$17:$E$20,現在位置Y-$H33+1,J$22-現在位置X+1),"")</f>
        <v/>
      </c>
      <c r="K33" s="1" t="str" cm="1">
        <f t="array" aca="1" ref="K33" ca="1">IF(AND(現在位置Y-$H33&gt;=0,現在位置Y-$H33&lt;4,K$22-現在位置X&gt;=0,K$22-現在位置X&lt;4),INDEX($B$17:$E$20,現在位置Y-$H33+1,K$22-現在位置X+1),"")</f>
        <v/>
      </c>
      <c r="L33" s="1" t="str" cm="1">
        <f t="array" aca="1" ref="L33" ca="1">IF(AND(現在位置Y-$H33&gt;=0,現在位置Y-$H33&lt;4,L$22-現在位置X&gt;=0,L$22-現在位置X&lt;4),INDEX($B$17:$E$20,現在位置Y-$H33+1,L$22-現在位置X+1),"")</f>
        <v/>
      </c>
      <c r="M33" s="1" t="str" cm="1">
        <f t="array" aca="1" ref="M33" ca="1">IF(AND(現在位置Y-$H33&gt;=0,現在位置Y-$H33&lt;4,M$22-現在位置X&gt;=0,M$22-現在位置X&lt;4),INDEX($B$17:$E$20,現在位置Y-$H33+1,M$22-現在位置X+1),"")</f>
        <v/>
      </c>
      <c r="N33" s="1" t="str" cm="1">
        <f t="array" aca="1" ref="N33" ca="1">IF(AND(現在位置Y-$H33&gt;=0,現在位置Y-$H33&lt;4,N$22-現在位置X&gt;=0,N$22-現在位置X&lt;4),INDEX($B$17:$E$20,現在位置Y-$H33+1,N$22-現在位置X+1),"")</f>
        <v/>
      </c>
      <c r="O33" s="1" t="str" cm="1">
        <f t="array" aca="1" ref="O33" ca="1">IF(AND(現在位置Y-$H33&gt;=0,現在位置Y-$H33&lt;4,O$22-現在位置X&gt;=0,O$22-現在位置X&lt;4),INDEX($B$17:$E$20,現在位置Y-$H33+1,O$22-現在位置X+1),"")</f>
        <v/>
      </c>
      <c r="P33" s="1" t="str" cm="1">
        <f t="array" aca="1" ref="P33" ca="1">IF(AND(現在位置Y-$H33&gt;=0,現在位置Y-$H33&lt;4,P$22-現在位置X&gt;=0,P$22-現在位置X&lt;4),INDEX($B$17:$E$20,現在位置Y-$H33+1,P$22-現在位置X+1),"")</f>
        <v/>
      </c>
      <c r="Q33" s="1" t="str" cm="1">
        <f t="array" aca="1" ref="Q33" ca="1">IF(AND(現在位置Y-$H33&gt;=0,現在位置Y-$H33&lt;4,Q$22-現在位置X&gt;=0,Q$22-現在位置X&lt;4),INDEX($B$17:$E$20,現在位置Y-$H33+1,Q$22-現在位置X+1),"")</f>
        <v/>
      </c>
      <c r="R33" s="1" t="str" cm="1">
        <f t="array" aca="1" ref="R33" ca="1">IF(AND(現在位置Y-$H33&gt;=0,現在位置Y-$H33&lt;4,R$22-現在位置X&gt;=0,R$22-現在位置X&lt;4),INDEX($B$17:$E$20,現在位置Y-$H33+1,R$22-現在位置X+1),"")</f>
        <v/>
      </c>
    </row>
    <row r="34" spans="8:18">
      <c r="H34">
        <v>10</v>
      </c>
      <c r="I34" s="1" t="str" cm="1">
        <f t="array" aca="1" ref="I34" ca="1">IF(AND(現在位置Y-$H34&gt;=0,現在位置Y-$H34&lt;4,I$22-現在位置X&gt;=0,I$22-現在位置X&lt;4),INDEX($B$17:$E$20,現在位置Y-$H34+1,I$22-現在位置X+1),"")</f>
        <v/>
      </c>
      <c r="J34" s="1" t="str" cm="1">
        <f t="array" aca="1" ref="J34" ca="1">IF(AND(現在位置Y-$H34&gt;=0,現在位置Y-$H34&lt;4,J$22-現在位置X&gt;=0,J$22-現在位置X&lt;4),INDEX($B$17:$E$20,現在位置Y-$H34+1,J$22-現在位置X+1),"")</f>
        <v/>
      </c>
      <c r="K34" s="1" t="str" cm="1">
        <f t="array" aca="1" ref="K34" ca="1">IF(AND(現在位置Y-$H34&gt;=0,現在位置Y-$H34&lt;4,K$22-現在位置X&gt;=0,K$22-現在位置X&lt;4),INDEX($B$17:$E$20,現在位置Y-$H34+1,K$22-現在位置X+1),"")</f>
        <v/>
      </c>
      <c r="L34" s="1" t="str" cm="1">
        <f t="array" aca="1" ref="L34" ca="1">IF(AND(現在位置Y-$H34&gt;=0,現在位置Y-$H34&lt;4,L$22-現在位置X&gt;=0,L$22-現在位置X&lt;4),INDEX($B$17:$E$20,現在位置Y-$H34+1,L$22-現在位置X+1),"")</f>
        <v/>
      </c>
      <c r="M34" s="1" t="str" cm="1">
        <f t="array" aca="1" ref="M34" ca="1">IF(AND(現在位置Y-$H34&gt;=0,現在位置Y-$H34&lt;4,M$22-現在位置X&gt;=0,M$22-現在位置X&lt;4),INDEX($B$17:$E$20,現在位置Y-$H34+1,M$22-現在位置X+1),"")</f>
        <v/>
      </c>
      <c r="N34" s="1" t="str" cm="1">
        <f t="array" aca="1" ref="N34" ca="1">IF(AND(現在位置Y-$H34&gt;=0,現在位置Y-$H34&lt;4,N$22-現在位置X&gt;=0,N$22-現在位置X&lt;4),INDEX($B$17:$E$20,現在位置Y-$H34+1,N$22-現在位置X+1),"")</f>
        <v/>
      </c>
      <c r="O34" s="1" t="str" cm="1">
        <f t="array" aca="1" ref="O34" ca="1">IF(AND(現在位置Y-$H34&gt;=0,現在位置Y-$H34&lt;4,O$22-現在位置X&gt;=0,O$22-現在位置X&lt;4),INDEX($B$17:$E$20,現在位置Y-$H34+1,O$22-現在位置X+1),"")</f>
        <v/>
      </c>
      <c r="P34" s="1" t="str" cm="1">
        <f t="array" aca="1" ref="P34" ca="1">IF(AND(現在位置Y-$H34&gt;=0,現在位置Y-$H34&lt;4,P$22-現在位置X&gt;=0,P$22-現在位置X&lt;4),INDEX($B$17:$E$20,現在位置Y-$H34+1,P$22-現在位置X+1),"")</f>
        <v/>
      </c>
      <c r="Q34" s="1" t="str" cm="1">
        <f t="array" aca="1" ref="Q34" ca="1">IF(AND(現在位置Y-$H34&gt;=0,現在位置Y-$H34&lt;4,Q$22-現在位置X&gt;=0,Q$22-現在位置X&lt;4),INDEX($B$17:$E$20,現在位置Y-$H34+1,Q$22-現在位置X+1),"")</f>
        <v/>
      </c>
      <c r="R34" s="1" t="str" cm="1">
        <f t="array" aca="1" ref="R34" ca="1">IF(AND(現在位置Y-$H34&gt;=0,現在位置Y-$H34&lt;4,R$22-現在位置X&gt;=0,R$22-現在位置X&lt;4),INDEX($B$17:$E$20,現在位置Y-$H34+1,R$22-現在位置X+1),"")</f>
        <v/>
      </c>
    </row>
    <row r="35" spans="8:18">
      <c r="H35">
        <v>9</v>
      </c>
      <c r="I35" s="1" t="str" cm="1">
        <f t="array" aca="1" ref="I35" ca="1">IF(AND(現在位置Y-$H35&gt;=0,現在位置Y-$H35&lt;4,I$22-現在位置X&gt;=0,I$22-現在位置X&lt;4),INDEX($B$17:$E$20,現在位置Y-$H35+1,I$22-現在位置X+1),"")</f>
        <v/>
      </c>
      <c r="J35" s="1" t="str" cm="1">
        <f t="array" aca="1" ref="J35" ca="1">IF(AND(現在位置Y-$H35&gt;=0,現在位置Y-$H35&lt;4,J$22-現在位置X&gt;=0,J$22-現在位置X&lt;4),INDEX($B$17:$E$20,現在位置Y-$H35+1,J$22-現在位置X+1),"")</f>
        <v/>
      </c>
      <c r="K35" s="1" t="str" cm="1">
        <f t="array" aca="1" ref="K35" ca="1">IF(AND(現在位置Y-$H35&gt;=0,現在位置Y-$H35&lt;4,K$22-現在位置X&gt;=0,K$22-現在位置X&lt;4),INDEX($B$17:$E$20,現在位置Y-$H35+1,K$22-現在位置X+1),"")</f>
        <v/>
      </c>
      <c r="L35" s="1" t="str" cm="1">
        <f t="array" aca="1" ref="L35" ca="1">IF(AND(現在位置Y-$H35&gt;=0,現在位置Y-$H35&lt;4,L$22-現在位置X&gt;=0,L$22-現在位置X&lt;4),INDEX($B$17:$E$20,現在位置Y-$H35+1,L$22-現在位置X+1),"")</f>
        <v/>
      </c>
      <c r="M35" s="1" t="str" cm="1">
        <f t="array" aca="1" ref="M35" ca="1">IF(AND(現在位置Y-$H35&gt;=0,現在位置Y-$H35&lt;4,M$22-現在位置X&gt;=0,M$22-現在位置X&lt;4),INDEX($B$17:$E$20,現在位置Y-$H35+1,M$22-現在位置X+1),"")</f>
        <v/>
      </c>
      <c r="N35" s="1" t="str" cm="1">
        <f t="array" aca="1" ref="N35" ca="1">IF(AND(現在位置Y-$H35&gt;=0,現在位置Y-$H35&lt;4,N$22-現在位置X&gt;=0,N$22-現在位置X&lt;4),INDEX($B$17:$E$20,現在位置Y-$H35+1,N$22-現在位置X+1),"")</f>
        <v/>
      </c>
      <c r="O35" s="1" t="str" cm="1">
        <f t="array" aca="1" ref="O35" ca="1">IF(AND(現在位置Y-$H35&gt;=0,現在位置Y-$H35&lt;4,O$22-現在位置X&gt;=0,O$22-現在位置X&lt;4),INDEX($B$17:$E$20,現在位置Y-$H35+1,O$22-現在位置X+1),"")</f>
        <v/>
      </c>
      <c r="P35" s="1" t="str" cm="1">
        <f t="array" aca="1" ref="P35" ca="1">IF(AND(現在位置Y-$H35&gt;=0,現在位置Y-$H35&lt;4,P$22-現在位置X&gt;=0,P$22-現在位置X&lt;4),INDEX($B$17:$E$20,現在位置Y-$H35+1,P$22-現在位置X+1),"")</f>
        <v/>
      </c>
      <c r="Q35" s="1" t="str" cm="1">
        <f t="array" aca="1" ref="Q35" ca="1">IF(AND(現在位置Y-$H35&gt;=0,現在位置Y-$H35&lt;4,Q$22-現在位置X&gt;=0,Q$22-現在位置X&lt;4),INDEX($B$17:$E$20,現在位置Y-$H35+1,Q$22-現在位置X+1),"")</f>
        <v/>
      </c>
      <c r="R35" s="1" t="str" cm="1">
        <f t="array" aca="1" ref="R35" ca="1">IF(AND(現在位置Y-$H35&gt;=0,現在位置Y-$H35&lt;4,R$22-現在位置X&gt;=0,R$22-現在位置X&lt;4),INDEX($B$17:$E$20,現在位置Y-$H35+1,R$22-現在位置X+1),"")</f>
        <v/>
      </c>
    </row>
    <row r="36" spans="8:18">
      <c r="H36">
        <v>8</v>
      </c>
      <c r="I36" s="1" t="str" cm="1">
        <f t="array" aca="1" ref="I36" ca="1">IF(AND(現在位置Y-$H36&gt;=0,現在位置Y-$H36&lt;4,I$22-現在位置X&gt;=0,I$22-現在位置X&lt;4),INDEX($B$17:$E$20,現在位置Y-$H36+1,I$22-現在位置X+1),"")</f>
        <v/>
      </c>
      <c r="J36" s="1" t="str" cm="1">
        <f t="array" aca="1" ref="J36" ca="1">IF(AND(現在位置Y-$H36&gt;=0,現在位置Y-$H36&lt;4,J$22-現在位置X&gt;=0,J$22-現在位置X&lt;4),INDEX($B$17:$E$20,現在位置Y-$H36+1,J$22-現在位置X+1),"")</f>
        <v/>
      </c>
      <c r="K36" s="1" t="str" cm="1">
        <f t="array" aca="1" ref="K36" ca="1">IF(AND(現在位置Y-$H36&gt;=0,現在位置Y-$H36&lt;4,K$22-現在位置X&gt;=0,K$22-現在位置X&lt;4),INDEX($B$17:$E$20,現在位置Y-$H36+1,K$22-現在位置X+1),"")</f>
        <v/>
      </c>
      <c r="L36" s="1" t="str" cm="1">
        <f t="array" aca="1" ref="L36" ca="1">IF(AND(現在位置Y-$H36&gt;=0,現在位置Y-$H36&lt;4,L$22-現在位置X&gt;=0,L$22-現在位置X&lt;4),INDEX($B$17:$E$20,現在位置Y-$H36+1,L$22-現在位置X+1),"")</f>
        <v/>
      </c>
      <c r="M36" s="1" t="str" cm="1">
        <f t="array" aca="1" ref="M36" ca="1">IF(AND(現在位置Y-$H36&gt;=0,現在位置Y-$H36&lt;4,M$22-現在位置X&gt;=0,M$22-現在位置X&lt;4),INDEX($B$17:$E$20,現在位置Y-$H36+1,M$22-現在位置X+1),"")</f>
        <v/>
      </c>
      <c r="N36" s="1" t="str" cm="1">
        <f t="array" aca="1" ref="N36" ca="1">IF(AND(現在位置Y-$H36&gt;=0,現在位置Y-$H36&lt;4,N$22-現在位置X&gt;=0,N$22-現在位置X&lt;4),INDEX($B$17:$E$20,現在位置Y-$H36+1,N$22-現在位置X+1),"")</f>
        <v/>
      </c>
      <c r="O36" s="1" t="str" cm="1">
        <f t="array" aca="1" ref="O36" ca="1">IF(AND(現在位置Y-$H36&gt;=0,現在位置Y-$H36&lt;4,O$22-現在位置X&gt;=0,O$22-現在位置X&lt;4),INDEX($B$17:$E$20,現在位置Y-$H36+1,O$22-現在位置X+1),"")</f>
        <v/>
      </c>
      <c r="P36" s="1" t="str" cm="1">
        <f t="array" aca="1" ref="P36" ca="1">IF(AND(現在位置Y-$H36&gt;=0,現在位置Y-$H36&lt;4,P$22-現在位置X&gt;=0,P$22-現在位置X&lt;4),INDEX($B$17:$E$20,現在位置Y-$H36+1,P$22-現在位置X+1),"")</f>
        <v/>
      </c>
      <c r="Q36" s="1" t="str" cm="1">
        <f t="array" aca="1" ref="Q36" ca="1">IF(AND(現在位置Y-$H36&gt;=0,現在位置Y-$H36&lt;4,Q$22-現在位置X&gt;=0,Q$22-現在位置X&lt;4),INDEX($B$17:$E$20,現在位置Y-$H36+1,Q$22-現在位置X+1),"")</f>
        <v/>
      </c>
      <c r="R36" s="1" t="str" cm="1">
        <f t="array" aca="1" ref="R36" ca="1">IF(AND(現在位置Y-$H36&gt;=0,現在位置Y-$H36&lt;4,R$22-現在位置X&gt;=0,R$22-現在位置X&lt;4),INDEX($B$17:$E$20,現在位置Y-$H36+1,R$22-現在位置X+1),"")</f>
        <v/>
      </c>
    </row>
    <row r="37" spans="8:18">
      <c r="H37">
        <v>7</v>
      </c>
      <c r="I37" s="1" t="str" cm="1">
        <f t="array" aca="1" ref="I37" ca="1">IF(AND(現在位置Y-$H37&gt;=0,現在位置Y-$H37&lt;4,I$22-現在位置X&gt;=0,I$22-現在位置X&lt;4),INDEX($B$17:$E$20,現在位置Y-$H37+1,I$22-現在位置X+1),"")</f>
        <v/>
      </c>
      <c r="J37" s="1" t="str" cm="1">
        <f t="array" aca="1" ref="J37" ca="1">IF(AND(現在位置Y-$H37&gt;=0,現在位置Y-$H37&lt;4,J$22-現在位置X&gt;=0,J$22-現在位置X&lt;4),INDEX($B$17:$E$20,現在位置Y-$H37+1,J$22-現在位置X+1),"")</f>
        <v/>
      </c>
      <c r="K37" s="1" t="str" cm="1">
        <f t="array" aca="1" ref="K37" ca="1">IF(AND(現在位置Y-$H37&gt;=0,現在位置Y-$H37&lt;4,K$22-現在位置X&gt;=0,K$22-現在位置X&lt;4),INDEX($B$17:$E$20,現在位置Y-$H37+1,K$22-現在位置X+1),"")</f>
        <v/>
      </c>
      <c r="L37" s="1" t="str" cm="1">
        <f t="array" aca="1" ref="L37" ca="1">IF(AND(現在位置Y-$H37&gt;=0,現在位置Y-$H37&lt;4,L$22-現在位置X&gt;=0,L$22-現在位置X&lt;4),INDEX($B$17:$E$20,現在位置Y-$H37+1,L$22-現在位置X+1),"")</f>
        <v/>
      </c>
      <c r="M37" s="1" t="str" cm="1">
        <f t="array" aca="1" ref="M37" ca="1">IF(AND(現在位置Y-$H37&gt;=0,現在位置Y-$H37&lt;4,M$22-現在位置X&gt;=0,M$22-現在位置X&lt;4),INDEX($B$17:$E$20,現在位置Y-$H37+1,M$22-現在位置X+1),"")</f>
        <v/>
      </c>
      <c r="N37" s="1" t="str" cm="1">
        <f t="array" aca="1" ref="N37" ca="1">IF(AND(現在位置Y-$H37&gt;=0,現在位置Y-$H37&lt;4,N$22-現在位置X&gt;=0,N$22-現在位置X&lt;4),INDEX($B$17:$E$20,現在位置Y-$H37+1,N$22-現在位置X+1),"")</f>
        <v/>
      </c>
      <c r="O37" s="1" t="str" cm="1">
        <f t="array" aca="1" ref="O37" ca="1">IF(AND(現在位置Y-$H37&gt;=0,現在位置Y-$H37&lt;4,O$22-現在位置X&gt;=0,O$22-現在位置X&lt;4),INDEX($B$17:$E$20,現在位置Y-$H37+1,O$22-現在位置X+1),"")</f>
        <v/>
      </c>
      <c r="P37" s="1" t="str" cm="1">
        <f t="array" aca="1" ref="P37" ca="1">IF(AND(現在位置Y-$H37&gt;=0,現在位置Y-$H37&lt;4,P$22-現在位置X&gt;=0,P$22-現在位置X&lt;4),INDEX($B$17:$E$20,現在位置Y-$H37+1,P$22-現在位置X+1),"")</f>
        <v/>
      </c>
      <c r="Q37" s="1" t="str" cm="1">
        <f t="array" aca="1" ref="Q37" ca="1">IF(AND(現在位置Y-$H37&gt;=0,現在位置Y-$H37&lt;4,Q$22-現在位置X&gt;=0,Q$22-現在位置X&lt;4),INDEX($B$17:$E$20,現在位置Y-$H37+1,Q$22-現在位置X+1),"")</f>
        <v/>
      </c>
      <c r="R37" s="1" t="str" cm="1">
        <f t="array" aca="1" ref="R37" ca="1">IF(AND(現在位置Y-$H37&gt;=0,現在位置Y-$H37&lt;4,R$22-現在位置X&gt;=0,R$22-現在位置X&lt;4),INDEX($B$17:$E$20,現在位置Y-$H37+1,R$22-現在位置X+1),"")</f>
        <v/>
      </c>
    </row>
    <row r="38" spans="8:18">
      <c r="H38">
        <v>6</v>
      </c>
      <c r="I38" s="1" t="str" cm="1">
        <f t="array" aca="1" ref="I38" ca="1">IF(AND(現在位置Y-$H38&gt;=0,現在位置Y-$H38&lt;4,I$22-現在位置X&gt;=0,I$22-現在位置X&lt;4),INDEX($B$17:$E$20,現在位置Y-$H38+1,I$22-現在位置X+1),"")</f>
        <v/>
      </c>
      <c r="J38" s="1" t="str" cm="1">
        <f t="array" aca="1" ref="J38" ca="1">IF(AND(現在位置Y-$H38&gt;=0,現在位置Y-$H38&lt;4,J$22-現在位置X&gt;=0,J$22-現在位置X&lt;4),INDEX($B$17:$E$20,現在位置Y-$H38+1,J$22-現在位置X+1),"")</f>
        <v/>
      </c>
      <c r="K38" s="1" t="str" cm="1">
        <f t="array" aca="1" ref="K38" ca="1">IF(AND(現在位置Y-$H38&gt;=0,現在位置Y-$H38&lt;4,K$22-現在位置X&gt;=0,K$22-現在位置X&lt;4),INDEX($B$17:$E$20,現在位置Y-$H38+1,K$22-現在位置X+1),"")</f>
        <v/>
      </c>
      <c r="L38" s="1" t="str" cm="1">
        <f t="array" aca="1" ref="L38" ca="1">IF(AND(現在位置Y-$H38&gt;=0,現在位置Y-$H38&lt;4,L$22-現在位置X&gt;=0,L$22-現在位置X&lt;4),INDEX($B$17:$E$20,現在位置Y-$H38+1,L$22-現在位置X+1),"")</f>
        <v/>
      </c>
      <c r="M38" s="1" t="str" cm="1">
        <f t="array" aca="1" ref="M38" ca="1">IF(AND(現在位置Y-$H38&gt;=0,現在位置Y-$H38&lt;4,M$22-現在位置X&gt;=0,M$22-現在位置X&lt;4),INDEX($B$17:$E$20,現在位置Y-$H38+1,M$22-現在位置X+1),"")</f>
        <v/>
      </c>
      <c r="N38" s="1" t="str" cm="1">
        <f t="array" aca="1" ref="N38" ca="1">IF(AND(現在位置Y-$H38&gt;=0,現在位置Y-$H38&lt;4,N$22-現在位置X&gt;=0,N$22-現在位置X&lt;4),INDEX($B$17:$E$20,現在位置Y-$H38+1,N$22-現在位置X+1),"")</f>
        <v/>
      </c>
      <c r="O38" s="1" t="str" cm="1">
        <f t="array" aca="1" ref="O38" ca="1">IF(AND(現在位置Y-$H38&gt;=0,現在位置Y-$H38&lt;4,O$22-現在位置X&gt;=0,O$22-現在位置X&lt;4),INDEX($B$17:$E$20,現在位置Y-$H38+1,O$22-現在位置X+1),"")</f>
        <v/>
      </c>
      <c r="P38" s="1" t="str" cm="1">
        <f t="array" aca="1" ref="P38" ca="1">IF(AND(現在位置Y-$H38&gt;=0,現在位置Y-$H38&lt;4,P$22-現在位置X&gt;=0,P$22-現在位置X&lt;4),INDEX($B$17:$E$20,現在位置Y-$H38+1,P$22-現在位置X+1),"")</f>
        <v/>
      </c>
      <c r="Q38" s="1" t="str" cm="1">
        <f t="array" aca="1" ref="Q38" ca="1">IF(AND(現在位置Y-$H38&gt;=0,現在位置Y-$H38&lt;4,Q$22-現在位置X&gt;=0,Q$22-現在位置X&lt;4),INDEX($B$17:$E$20,現在位置Y-$H38+1,Q$22-現在位置X+1),"")</f>
        <v/>
      </c>
      <c r="R38" s="1" t="str" cm="1">
        <f t="array" aca="1" ref="R38" ca="1">IF(AND(現在位置Y-$H38&gt;=0,現在位置Y-$H38&lt;4,R$22-現在位置X&gt;=0,R$22-現在位置X&lt;4),INDEX($B$17:$E$20,現在位置Y-$H38+1,R$22-現在位置X+1),"")</f>
        <v/>
      </c>
    </row>
    <row r="39" spans="8:18">
      <c r="H39">
        <v>5</v>
      </c>
      <c r="I39" s="1" t="str" cm="1">
        <f t="array" aca="1" ref="I39" ca="1">IF(AND(現在位置Y-$H39&gt;=0,現在位置Y-$H39&lt;4,I$22-現在位置X&gt;=0,I$22-現在位置X&lt;4),INDEX($B$17:$E$20,現在位置Y-$H39+1,I$22-現在位置X+1),"")</f>
        <v/>
      </c>
      <c r="J39" s="1" t="str" cm="1">
        <f t="array" aca="1" ref="J39" ca="1">IF(AND(現在位置Y-$H39&gt;=0,現在位置Y-$H39&lt;4,J$22-現在位置X&gt;=0,J$22-現在位置X&lt;4),INDEX($B$17:$E$20,現在位置Y-$H39+1,J$22-現在位置X+1),"")</f>
        <v/>
      </c>
      <c r="K39" s="1" t="str" cm="1">
        <f t="array" aca="1" ref="K39" ca="1">IF(AND(現在位置Y-$H39&gt;=0,現在位置Y-$H39&lt;4,K$22-現在位置X&gt;=0,K$22-現在位置X&lt;4),INDEX($B$17:$E$20,現在位置Y-$H39+1,K$22-現在位置X+1),"")</f>
        <v/>
      </c>
      <c r="L39" s="1" t="str" cm="1">
        <f t="array" aca="1" ref="L39" ca="1">IF(AND(現在位置Y-$H39&gt;=0,現在位置Y-$H39&lt;4,L$22-現在位置X&gt;=0,L$22-現在位置X&lt;4),INDEX($B$17:$E$20,現在位置Y-$H39+1,L$22-現在位置X+1),"")</f>
        <v/>
      </c>
      <c r="M39" s="1" t="str" cm="1">
        <f t="array" aca="1" ref="M39" ca="1">IF(AND(現在位置Y-$H39&gt;=0,現在位置Y-$H39&lt;4,M$22-現在位置X&gt;=0,M$22-現在位置X&lt;4),INDEX($B$17:$E$20,現在位置Y-$H39+1,M$22-現在位置X+1),"")</f>
        <v/>
      </c>
      <c r="N39" s="1" t="str" cm="1">
        <f t="array" aca="1" ref="N39" ca="1">IF(AND(現在位置Y-$H39&gt;=0,現在位置Y-$H39&lt;4,N$22-現在位置X&gt;=0,N$22-現在位置X&lt;4),INDEX($B$17:$E$20,現在位置Y-$H39+1,N$22-現在位置X+1),"")</f>
        <v/>
      </c>
      <c r="O39" s="1" t="str" cm="1">
        <f t="array" aca="1" ref="O39" ca="1">IF(AND(現在位置Y-$H39&gt;=0,現在位置Y-$H39&lt;4,O$22-現在位置X&gt;=0,O$22-現在位置X&lt;4),INDEX($B$17:$E$20,現在位置Y-$H39+1,O$22-現在位置X+1),"")</f>
        <v/>
      </c>
      <c r="P39" s="1" t="str" cm="1">
        <f t="array" aca="1" ref="P39" ca="1">IF(AND(現在位置Y-$H39&gt;=0,現在位置Y-$H39&lt;4,P$22-現在位置X&gt;=0,P$22-現在位置X&lt;4),INDEX($B$17:$E$20,現在位置Y-$H39+1,P$22-現在位置X+1),"")</f>
        <v/>
      </c>
      <c r="Q39" s="1" t="str" cm="1">
        <f t="array" aca="1" ref="Q39" ca="1">IF(AND(現在位置Y-$H39&gt;=0,現在位置Y-$H39&lt;4,Q$22-現在位置X&gt;=0,Q$22-現在位置X&lt;4),INDEX($B$17:$E$20,現在位置Y-$H39+1,Q$22-現在位置X+1),"")</f>
        <v/>
      </c>
      <c r="R39" s="1" t="str" cm="1">
        <f t="array" aca="1" ref="R39" ca="1">IF(AND(現在位置Y-$H39&gt;=0,現在位置Y-$H39&lt;4,R$22-現在位置X&gt;=0,R$22-現在位置X&lt;4),INDEX($B$17:$E$20,現在位置Y-$H39+1,R$22-現在位置X+1),"")</f>
        <v/>
      </c>
    </row>
    <row r="40" spans="8:18">
      <c r="H40">
        <v>4</v>
      </c>
      <c r="I40" s="1" t="str" cm="1">
        <f t="array" aca="1" ref="I40" ca="1">IF(AND(現在位置Y-$H40&gt;=0,現在位置Y-$H40&lt;4,I$22-現在位置X&gt;=0,I$22-現在位置X&lt;4),INDEX($B$17:$E$20,現在位置Y-$H40+1,I$22-現在位置X+1),"")</f>
        <v/>
      </c>
      <c r="J40" s="1" t="str" cm="1">
        <f t="array" aca="1" ref="J40" ca="1">IF(AND(現在位置Y-$H40&gt;=0,現在位置Y-$H40&lt;4,J$22-現在位置X&gt;=0,J$22-現在位置X&lt;4),INDEX($B$17:$E$20,現在位置Y-$H40+1,J$22-現在位置X+1),"")</f>
        <v/>
      </c>
      <c r="K40" s="1" t="str" cm="1">
        <f t="array" aca="1" ref="K40" ca="1">IF(AND(現在位置Y-$H40&gt;=0,現在位置Y-$H40&lt;4,K$22-現在位置X&gt;=0,K$22-現在位置X&lt;4),INDEX($B$17:$E$20,現在位置Y-$H40+1,K$22-現在位置X+1),"")</f>
        <v/>
      </c>
      <c r="L40" s="1" t="str" cm="1">
        <f t="array" aca="1" ref="L40" ca="1">IF(AND(現在位置Y-$H40&gt;=0,現在位置Y-$H40&lt;4,L$22-現在位置X&gt;=0,L$22-現在位置X&lt;4),INDEX($B$17:$E$20,現在位置Y-$H40+1,L$22-現在位置X+1),"")</f>
        <v/>
      </c>
      <c r="M40" s="1" t="str" cm="1">
        <f t="array" aca="1" ref="M40" ca="1">IF(AND(現在位置Y-$H40&gt;=0,現在位置Y-$H40&lt;4,M$22-現在位置X&gt;=0,M$22-現在位置X&lt;4),INDEX($B$17:$E$20,現在位置Y-$H40+1,M$22-現在位置X+1),"")</f>
        <v/>
      </c>
      <c r="N40" s="1" t="str" cm="1">
        <f t="array" aca="1" ref="N40" ca="1">IF(AND(現在位置Y-$H40&gt;=0,現在位置Y-$H40&lt;4,N$22-現在位置X&gt;=0,N$22-現在位置X&lt;4),INDEX($B$17:$E$20,現在位置Y-$H40+1,N$22-現在位置X+1),"")</f>
        <v/>
      </c>
      <c r="O40" s="1" t="str" cm="1">
        <f t="array" aca="1" ref="O40" ca="1">IF(AND(現在位置Y-$H40&gt;=0,現在位置Y-$H40&lt;4,O$22-現在位置X&gt;=0,O$22-現在位置X&lt;4),INDEX($B$17:$E$20,現在位置Y-$H40+1,O$22-現在位置X+1),"")</f>
        <v/>
      </c>
      <c r="P40" s="1" t="str" cm="1">
        <f t="array" aca="1" ref="P40" ca="1">IF(AND(現在位置Y-$H40&gt;=0,現在位置Y-$H40&lt;4,P$22-現在位置X&gt;=0,P$22-現在位置X&lt;4),INDEX($B$17:$E$20,現在位置Y-$H40+1,P$22-現在位置X+1),"")</f>
        <v/>
      </c>
      <c r="Q40" s="1" t="str" cm="1">
        <f t="array" aca="1" ref="Q40" ca="1">IF(AND(現在位置Y-$H40&gt;=0,現在位置Y-$H40&lt;4,Q$22-現在位置X&gt;=0,Q$22-現在位置X&lt;4),INDEX($B$17:$E$20,現在位置Y-$H40+1,Q$22-現在位置X+1),"")</f>
        <v/>
      </c>
      <c r="R40" s="1" t="str" cm="1">
        <f t="array" aca="1" ref="R40" ca="1">IF(AND(現在位置Y-$H40&gt;=0,現在位置Y-$H40&lt;4,R$22-現在位置X&gt;=0,R$22-現在位置X&lt;4),INDEX($B$17:$E$20,現在位置Y-$H40+1,R$22-現在位置X+1),"")</f>
        <v/>
      </c>
    </row>
    <row r="41" spans="8:18">
      <c r="H41">
        <v>3</v>
      </c>
      <c r="I41" s="1" t="str" cm="1">
        <f t="array" aca="1" ref="I41" ca="1">IF(AND(現在位置Y-$H41&gt;=0,現在位置Y-$H41&lt;4,I$22-現在位置X&gt;=0,I$22-現在位置X&lt;4),INDEX($B$17:$E$20,現在位置Y-$H41+1,I$22-現在位置X+1),"")</f>
        <v/>
      </c>
      <c r="J41" s="1" t="str" cm="1">
        <f t="array" aca="1" ref="J41" ca="1">IF(AND(現在位置Y-$H41&gt;=0,現在位置Y-$H41&lt;4,J$22-現在位置X&gt;=0,J$22-現在位置X&lt;4),INDEX($B$17:$E$20,現在位置Y-$H41+1,J$22-現在位置X+1),"")</f>
        <v/>
      </c>
      <c r="K41" s="1" t="str" cm="1">
        <f t="array" aca="1" ref="K41" ca="1">IF(AND(現在位置Y-$H41&gt;=0,現在位置Y-$H41&lt;4,K$22-現在位置X&gt;=0,K$22-現在位置X&lt;4),INDEX($B$17:$E$20,現在位置Y-$H41+1,K$22-現在位置X+1),"")</f>
        <v/>
      </c>
      <c r="L41" s="1" t="str" cm="1">
        <f t="array" aca="1" ref="L41" ca="1">IF(AND(現在位置Y-$H41&gt;=0,現在位置Y-$H41&lt;4,L$22-現在位置X&gt;=0,L$22-現在位置X&lt;4),INDEX($B$17:$E$20,現在位置Y-$H41+1,L$22-現在位置X+1),"")</f>
        <v/>
      </c>
      <c r="M41" s="1" t="str" cm="1">
        <f t="array" aca="1" ref="M41" ca="1">IF(AND(現在位置Y-$H41&gt;=0,現在位置Y-$H41&lt;4,M$22-現在位置X&gt;=0,M$22-現在位置X&lt;4),INDEX($B$17:$E$20,現在位置Y-$H41+1,M$22-現在位置X+1),"")</f>
        <v/>
      </c>
      <c r="N41" s="1" t="str" cm="1">
        <f t="array" aca="1" ref="N41" ca="1">IF(AND(現在位置Y-$H41&gt;=0,現在位置Y-$H41&lt;4,N$22-現在位置X&gt;=0,N$22-現在位置X&lt;4),INDEX($B$17:$E$20,現在位置Y-$H41+1,N$22-現在位置X+1),"")</f>
        <v/>
      </c>
      <c r="O41" s="1" t="str" cm="1">
        <f t="array" aca="1" ref="O41" ca="1">IF(AND(現在位置Y-$H41&gt;=0,現在位置Y-$H41&lt;4,O$22-現在位置X&gt;=0,O$22-現在位置X&lt;4),INDEX($B$17:$E$20,現在位置Y-$H41+1,O$22-現在位置X+1),"")</f>
        <v/>
      </c>
      <c r="P41" s="1" t="str" cm="1">
        <f t="array" aca="1" ref="P41" ca="1">IF(AND(現在位置Y-$H41&gt;=0,現在位置Y-$H41&lt;4,P$22-現在位置X&gt;=0,P$22-現在位置X&lt;4),INDEX($B$17:$E$20,現在位置Y-$H41+1,P$22-現在位置X+1),"")</f>
        <v/>
      </c>
      <c r="Q41" s="1" t="str" cm="1">
        <f t="array" aca="1" ref="Q41" ca="1">IF(AND(現在位置Y-$H41&gt;=0,現在位置Y-$H41&lt;4,Q$22-現在位置X&gt;=0,Q$22-現在位置X&lt;4),INDEX($B$17:$E$20,現在位置Y-$H41+1,Q$22-現在位置X+1),"")</f>
        <v/>
      </c>
      <c r="R41" s="1" t="str" cm="1">
        <f t="array" aca="1" ref="R41" ca="1">IF(AND(現在位置Y-$H41&gt;=0,現在位置Y-$H41&lt;4,R$22-現在位置X&gt;=0,R$22-現在位置X&lt;4),INDEX($B$17:$E$20,現在位置Y-$H41+1,R$22-現在位置X+1),"")</f>
        <v/>
      </c>
    </row>
    <row r="42" spans="8:18">
      <c r="H42">
        <v>2</v>
      </c>
      <c r="I42" s="1" t="str" cm="1">
        <f t="array" aca="1" ref="I42" ca="1">IF(AND(現在位置Y-$H42&gt;=0,現在位置Y-$H42&lt;4,I$22-現在位置X&gt;=0,I$22-現在位置X&lt;4),INDEX($B$17:$E$20,現在位置Y-$H42+1,I$22-現在位置X+1),"")</f>
        <v/>
      </c>
      <c r="J42" s="1" t="str" cm="1">
        <f t="array" aca="1" ref="J42" ca="1">IF(AND(現在位置Y-$H42&gt;=0,現在位置Y-$H42&lt;4,J$22-現在位置X&gt;=0,J$22-現在位置X&lt;4),INDEX($B$17:$E$20,現在位置Y-$H42+1,J$22-現在位置X+1),"")</f>
        <v/>
      </c>
      <c r="K42" s="1" t="str" cm="1">
        <f t="array" aca="1" ref="K42" ca="1">IF(AND(現在位置Y-$H42&gt;=0,現在位置Y-$H42&lt;4,K$22-現在位置X&gt;=0,K$22-現在位置X&lt;4),INDEX($B$17:$E$20,現在位置Y-$H42+1,K$22-現在位置X+1),"")</f>
        <v/>
      </c>
      <c r="L42" s="1" t="str" cm="1">
        <f t="array" aca="1" ref="L42" ca="1">IF(AND(現在位置Y-$H42&gt;=0,現在位置Y-$H42&lt;4,L$22-現在位置X&gt;=0,L$22-現在位置X&lt;4),INDEX($B$17:$E$20,現在位置Y-$H42+1,L$22-現在位置X+1),"")</f>
        <v/>
      </c>
      <c r="M42" s="1" t="str" cm="1">
        <f t="array" aca="1" ref="M42" ca="1">IF(AND(現在位置Y-$H42&gt;=0,現在位置Y-$H42&lt;4,M$22-現在位置X&gt;=0,M$22-現在位置X&lt;4),INDEX($B$17:$E$20,現在位置Y-$H42+1,M$22-現在位置X+1),"")</f>
        <v/>
      </c>
      <c r="N42" s="1" t="str" cm="1">
        <f t="array" aca="1" ref="N42" ca="1">IF(AND(現在位置Y-$H42&gt;=0,現在位置Y-$H42&lt;4,N$22-現在位置X&gt;=0,N$22-現在位置X&lt;4),INDEX($B$17:$E$20,現在位置Y-$H42+1,N$22-現在位置X+1),"")</f>
        <v/>
      </c>
      <c r="O42" s="1" t="str" cm="1">
        <f t="array" aca="1" ref="O42" ca="1">IF(AND(現在位置Y-$H42&gt;=0,現在位置Y-$H42&lt;4,O$22-現在位置X&gt;=0,O$22-現在位置X&lt;4),INDEX($B$17:$E$20,現在位置Y-$H42+1,O$22-現在位置X+1),"")</f>
        <v/>
      </c>
      <c r="P42" s="1" t="str" cm="1">
        <f t="array" aca="1" ref="P42" ca="1">IF(AND(現在位置Y-$H42&gt;=0,現在位置Y-$H42&lt;4,P$22-現在位置X&gt;=0,P$22-現在位置X&lt;4),INDEX($B$17:$E$20,現在位置Y-$H42+1,P$22-現在位置X+1),"")</f>
        <v/>
      </c>
      <c r="Q42" s="1" t="str" cm="1">
        <f t="array" aca="1" ref="Q42" ca="1">IF(AND(現在位置Y-$H42&gt;=0,現在位置Y-$H42&lt;4,Q$22-現在位置X&gt;=0,Q$22-現在位置X&lt;4),INDEX($B$17:$E$20,現在位置Y-$H42+1,Q$22-現在位置X+1),"")</f>
        <v/>
      </c>
      <c r="R42" s="1" t="str" cm="1">
        <f t="array" aca="1" ref="R42" ca="1">IF(AND(現在位置Y-$H42&gt;=0,現在位置Y-$H42&lt;4,R$22-現在位置X&gt;=0,R$22-現在位置X&lt;4),INDEX($B$17:$E$20,現在位置Y-$H42+1,R$22-現在位置X+1),"")</f>
        <v/>
      </c>
    </row>
    <row r="43" spans="8:18">
      <c r="H43">
        <v>1</v>
      </c>
      <c r="I43" s="1" t="str" cm="1">
        <f t="array" aca="1" ref="I43" ca="1">IF(AND(現在位置Y-$H43&gt;=0,現在位置Y-$H43&lt;4,I$22-現在位置X&gt;=0,I$22-現在位置X&lt;4),INDEX($B$17:$E$20,現在位置Y-$H43+1,I$22-現在位置X+1),"")</f>
        <v/>
      </c>
      <c r="J43" s="1" t="str" cm="1">
        <f t="array" aca="1" ref="J43" ca="1">IF(AND(現在位置Y-$H43&gt;=0,現在位置Y-$H43&lt;4,J$22-現在位置X&gt;=0,J$22-現在位置X&lt;4),INDEX($B$17:$E$20,現在位置Y-$H43+1,J$22-現在位置X+1),"")</f>
        <v/>
      </c>
      <c r="K43" s="1" t="str" cm="1">
        <f t="array" aca="1" ref="K43" ca="1">IF(AND(現在位置Y-$H43&gt;=0,現在位置Y-$H43&lt;4,K$22-現在位置X&gt;=0,K$22-現在位置X&lt;4),INDEX($B$17:$E$20,現在位置Y-$H43+1,K$22-現在位置X+1),"")</f>
        <v/>
      </c>
      <c r="L43" s="1" t="str" cm="1">
        <f t="array" aca="1" ref="L43" ca="1">IF(AND(現在位置Y-$H43&gt;=0,現在位置Y-$H43&lt;4,L$22-現在位置X&gt;=0,L$22-現在位置X&lt;4),INDEX($B$17:$E$20,現在位置Y-$H43+1,L$22-現在位置X+1),"")</f>
        <v/>
      </c>
      <c r="M43" s="1" t="str" cm="1">
        <f t="array" aca="1" ref="M43" ca="1">IF(AND(現在位置Y-$H43&gt;=0,現在位置Y-$H43&lt;4,M$22-現在位置X&gt;=0,M$22-現在位置X&lt;4),INDEX($B$17:$E$20,現在位置Y-$H43+1,M$22-現在位置X+1),"")</f>
        <v/>
      </c>
      <c r="N43" s="1" t="str" cm="1">
        <f t="array" aca="1" ref="N43" ca="1">IF(AND(現在位置Y-$H43&gt;=0,現在位置Y-$H43&lt;4,N$22-現在位置X&gt;=0,N$22-現在位置X&lt;4),INDEX($B$17:$E$20,現在位置Y-$H43+1,N$22-現在位置X+1),"")</f>
        <v/>
      </c>
      <c r="O43" s="1" t="str" cm="1">
        <f t="array" aca="1" ref="O43" ca="1">IF(AND(現在位置Y-$H43&gt;=0,現在位置Y-$H43&lt;4,O$22-現在位置X&gt;=0,O$22-現在位置X&lt;4),INDEX($B$17:$E$20,現在位置Y-$H43+1,O$22-現在位置X+1),"")</f>
        <v/>
      </c>
      <c r="P43" s="1" t="str" cm="1">
        <f t="array" aca="1" ref="P43" ca="1">IF(AND(現在位置Y-$H43&gt;=0,現在位置Y-$H43&lt;4,P$22-現在位置X&gt;=0,P$22-現在位置X&lt;4),INDEX($B$17:$E$20,現在位置Y-$H43+1,P$22-現在位置X+1),"")</f>
        <v/>
      </c>
      <c r="Q43" s="1" t="str" cm="1">
        <f t="array" aca="1" ref="Q43" ca="1">IF(AND(現在位置Y-$H43&gt;=0,現在位置Y-$H43&lt;4,Q$22-現在位置X&gt;=0,Q$22-現在位置X&lt;4),INDEX($B$17:$E$20,現在位置Y-$H43+1,Q$22-現在位置X+1),"")</f>
        <v/>
      </c>
      <c r="R43" s="1" t="str" cm="1">
        <f t="array" aca="1" ref="R43" ca="1">IF(AND(現在位置Y-$H43&gt;=0,現在位置Y-$H43&lt;4,R$22-現在位置X&gt;=0,R$22-現在位置X&lt;4),INDEX($B$17:$E$20,現在位置Y-$H43+1,R$22-現在位置X+1),"")</f>
        <v/>
      </c>
    </row>
  </sheetData>
  <phoneticPr fontId="1"/>
  <pageMargins left="0.7" right="0.7" top="0.75" bottom="0.75" header="0.3" footer="0.3"/>
  <pageSetup paperSize="9" orientation="portrait" horizontalDpi="4294967294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5" r:id="rId4" name="Check Box 5">
              <controlPr defaultSize="0" autoFill="0" autoLine="0" autoPict="0">
                <anchor moveWithCells="1">
                  <from>
                    <xdr:col>2</xdr:col>
                    <xdr:colOff>0</xdr:colOff>
                    <xdr:row>1</xdr:row>
                    <xdr:rowOff>0</xdr:rowOff>
                  </from>
                  <to>
                    <xdr:col>3</xdr:col>
                    <xdr:colOff>0</xdr:colOff>
                    <xdr:row>2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48290-0807-4E88-A416-438CF34CF367}">
  <sheetPr codeName="Sheet6"/>
  <dimension ref="A1:AE96"/>
  <sheetViews>
    <sheetView workbookViewId="0"/>
  </sheetViews>
  <sheetFormatPr defaultRowHeight="18.75"/>
  <cols>
    <col min="2" max="2" width="3.25" bestFit="1" customWidth="1"/>
    <col min="3" max="12" width="6.75" customWidth="1"/>
    <col min="13" max="13" width="3.5" bestFit="1" customWidth="1"/>
    <col min="20" max="20" width="3.25" bestFit="1" customWidth="1"/>
    <col min="21" max="30" width="6.75" customWidth="1"/>
    <col min="31" max="31" width="3.5" bestFit="1" customWidth="1"/>
  </cols>
  <sheetData>
    <row r="1" spans="1:16">
      <c r="A1" t="s">
        <v>74</v>
      </c>
      <c r="E1" s="56" t="s">
        <v>132</v>
      </c>
      <c r="F1" cm="1">
        <f t="array" aca="1" ref="F1" ca="1">IF(積み上げ状況初期化,0,IF(ラインを消す,F1+SUM($O$8:$O$27*1),F1))</f>
        <v>0</v>
      </c>
    </row>
    <row r="2" spans="1:16">
      <c r="A2" t="b">
        <f ca="1">初期化</f>
        <v>0</v>
      </c>
    </row>
    <row r="3" spans="1:16">
      <c r="B3">
        <v>0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</row>
    <row r="4" spans="1:16">
      <c r="A4">
        <v>24</v>
      </c>
      <c r="B4" s="6" t="s">
        <v>33</v>
      </c>
      <c r="C4" s="6"/>
      <c r="D4" s="6"/>
      <c r="E4" s="6"/>
      <c r="F4" s="6"/>
      <c r="G4" s="6"/>
      <c r="H4" s="6"/>
      <c r="I4" s="6"/>
      <c r="J4" s="6"/>
      <c r="K4" s="6"/>
      <c r="L4" s="6"/>
      <c r="M4" s="6" t="s">
        <v>33</v>
      </c>
    </row>
    <row r="5" spans="1:16">
      <c r="A5">
        <v>23</v>
      </c>
      <c r="B5" s="6" t="s">
        <v>33</v>
      </c>
      <c r="M5" s="6" t="s">
        <v>33</v>
      </c>
    </row>
    <row r="6" spans="1:16">
      <c r="A6">
        <v>22</v>
      </c>
      <c r="B6" s="6" t="s">
        <v>33</v>
      </c>
      <c r="M6" s="6" t="s">
        <v>33</v>
      </c>
    </row>
    <row r="7" spans="1:16">
      <c r="A7">
        <v>21</v>
      </c>
      <c r="B7" s="6" t="s">
        <v>33</v>
      </c>
      <c r="C7" s="60" t="str">
        <f ca="1">IF(積み上げ状況初期化,"",IF(AND(固定する,'040_現在位置'!I23&lt;&gt;""),'040_現在位置'!$B$10,IF(ラインを消す,U75,C7)))</f>
        <v/>
      </c>
      <c r="D7" s="60" t="str">
        <f ca="1">IF(積み上げ状況初期化,"",IF(AND(固定する,'040_現在位置'!J23&lt;&gt;""),'040_現在位置'!$B$10,IF(ラインを消す,V75,D7)))</f>
        <v/>
      </c>
      <c r="E7" s="60" t="str">
        <f ca="1">IF(積み上げ状況初期化,"",IF(AND(固定する,'040_現在位置'!K23&lt;&gt;""),'040_現在位置'!$B$10,IF(ラインを消す,W75,E7)))</f>
        <v/>
      </c>
      <c r="F7" s="60" t="str">
        <f ca="1">IF(積み上げ状況初期化,"",IF(AND(固定する,'040_現在位置'!L23&lt;&gt;""),'040_現在位置'!$B$10,IF(ラインを消す,X75,F7)))</f>
        <v/>
      </c>
      <c r="G7" s="60" t="str">
        <f ca="1">IF(積み上げ状況初期化,"",IF(AND(固定する,'040_現在位置'!M23&lt;&gt;""),'040_現在位置'!$B$10,IF(ラインを消す,Y75,G7)))</f>
        <v/>
      </c>
      <c r="H7" s="60" t="str">
        <f ca="1">IF(積み上げ状況初期化,"",IF(AND(固定する,'040_現在位置'!N23&lt;&gt;""),'040_現在位置'!$B$10,IF(ラインを消す,Z75,H7)))</f>
        <v/>
      </c>
      <c r="I7" s="60" t="str">
        <f ca="1">IF(積み上げ状況初期化,"",IF(AND(固定する,'040_現在位置'!O23&lt;&gt;""),'040_現在位置'!$B$10,IF(ラインを消す,AA75,I7)))</f>
        <v/>
      </c>
      <c r="J7" s="60" t="str">
        <f ca="1">IF(積み上げ状況初期化,"",IF(AND(固定する,'040_現在位置'!P23&lt;&gt;""),'040_現在位置'!$B$10,IF(ラインを消す,AB75,J7)))</f>
        <v/>
      </c>
      <c r="K7" s="60" t="str">
        <f ca="1">IF(積み上げ状況初期化,"",IF(AND(固定する,'040_現在位置'!Q23&lt;&gt;""),'040_現在位置'!$B$10,IF(ラインを消す,AC75,K7)))</f>
        <v/>
      </c>
      <c r="L7" s="60" t="str">
        <f ca="1">IF(積み上げ状況初期化,"",IF(AND(固定する,'040_現在位置'!R23&lt;&gt;""),'040_現在位置'!$B$10,IF(ラインを消す,AD75,L7)))</f>
        <v/>
      </c>
      <c r="M7" s="6" t="s">
        <v>33</v>
      </c>
      <c r="O7" t="s">
        <v>102</v>
      </c>
      <c r="P7" t="s">
        <v>103</v>
      </c>
    </row>
    <row r="8" spans="1:16">
      <c r="A8">
        <v>20</v>
      </c>
      <c r="B8" s="6" t="s">
        <v>33</v>
      </c>
      <c r="C8" s="14" t="str">
        <f ca="1">IF(積み上げ状況初期化,"",IF(AND(固定する,'040_現在位置'!I24&lt;&gt;""),'040_現在位置'!$B$10,IF(ラインを消す,U76,C8)))</f>
        <v/>
      </c>
      <c r="D8" s="14" t="str">
        <f ca="1">IF(積み上げ状況初期化,"",IF(AND(固定する,'040_現在位置'!J24&lt;&gt;""),'040_現在位置'!$B$10,IF(ラインを消す,V76,D8)))</f>
        <v/>
      </c>
      <c r="E8" s="14" t="str">
        <f ca="1">IF(積み上げ状況初期化,"",IF(AND(固定する,'040_現在位置'!K24&lt;&gt;""),'040_現在位置'!$B$10,IF(ラインを消す,W76,E8)))</f>
        <v/>
      </c>
      <c r="F8" s="14" t="str">
        <f ca="1">IF(積み上げ状況初期化,"",IF(AND(固定する,'040_現在位置'!L24&lt;&gt;""),'040_現在位置'!$B$10,IF(ラインを消す,X76,F8)))</f>
        <v/>
      </c>
      <c r="G8" s="14" t="str">
        <f ca="1">IF(積み上げ状況初期化,"",IF(AND(固定する,'040_現在位置'!M24&lt;&gt;""),'040_現在位置'!$B$10,IF(ラインを消す,Y76,G8)))</f>
        <v/>
      </c>
      <c r="H8" s="14" t="str">
        <f ca="1">IF(積み上げ状況初期化,"",IF(AND(固定する,'040_現在位置'!N24&lt;&gt;""),'040_現在位置'!$B$10,IF(ラインを消す,Z76,H8)))</f>
        <v/>
      </c>
      <c r="I8" s="14" t="str">
        <f ca="1">IF(積み上げ状況初期化,"",IF(AND(固定する,'040_現在位置'!O24&lt;&gt;""),'040_現在位置'!$B$10,IF(ラインを消す,AA76,I8)))</f>
        <v/>
      </c>
      <c r="J8" s="14" t="str">
        <f ca="1">IF(積み上げ状況初期化,"",IF(AND(固定する,'040_現在位置'!P24&lt;&gt;""),'040_現在位置'!$B$10,IF(ラインを消す,AB76,J8)))</f>
        <v/>
      </c>
      <c r="K8" s="14" t="str">
        <f ca="1">IF(積み上げ状況初期化,"",IF(AND(固定する,'040_現在位置'!Q24&lt;&gt;""),'040_現在位置'!$B$10,IF(ラインを消す,AC76,K8)))</f>
        <v/>
      </c>
      <c r="L8" s="14" t="str">
        <f ca="1">IF(積み上げ状況初期化,"",IF(AND(固定する,'040_現在位置'!R24&lt;&gt;""),'040_現在位置'!$B$10,IF(ラインを消す,AD76,L8)))</f>
        <v/>
      </c>
      <c r="M8" s="6" t="s">
        <v>33</v>
      </c>
      <c r="N8">
        <f>ROW()-ROW($N$7)</f>
        <v>1</v>
      </c>
      <c r="O8" t="b">
        <f ca="1">COUNTIF(C8:L8,"")=0</f>
        <v>0</v>
      </c>
      <c r="P8">
        <f ca="1">IF(O8,"",ROW()-ROW( $P$7))</f>
        <v>1</v>
      </c>
    </row>
    <row r="9" spans="1:16">
      <c r="A9">
        <v>19</v>
      </c>
      <c r="B9" s="6" t="s">
        <v>33</v>
      </c>
      <c r="C9" s="13" t="str">
        <f ca="1">IF(積み上げ状況初期化,"",IF(AND(固定する,'040_現在位置'!I25&lt;&gt;""),'040_現在位置'!$B$10,IF(ラインを消す,U77,C9)))</f>
        <v/>
      </c>
      <c r="D9" s="13" t="str">
        <f ca="1">IF(積み上げ状況初期化,"",IF(AND(固定する,'040_現在位置'!J25&lt;&gt;""),'040_現在位置'!$B$10,IF(ラインを消す,V77,D9)))</f>
        <v/>
      </c>
      <c r="E9" s="13" t="str">
        <f ca="1">IF(積み上げ状況初期化,"",IF(AND(固定する,'040_現在位置'!K25&lt;&gt;""),'040_現在位置'!$B$10,IF(ラインを消す,W77,E9)))</f>
        <v/>
      </c>
      <c r="F9" s="13" t="str">
        <f ca="1">IF(積み上げ状況初期化,"",IF(AND(固定する,'040_現在位置'!L25&lt;&gt;""),'040_現在位置'!$B$10,IF(ラインを消す,X77,F9)))</f>
        <v/>
      </c>
      <c r="G9" s="13" t="str">
        <f ca="1">IF(積み上げ状況初期化,"",IF(AND(固定する,'040_現在位置'!M25&lt;&gt;""),'040_現在位置'!$B$10,IF(ラインを消す,Y77,G9)))</f>
        <v/>
      </c>
      <c r="H9" s="13" t="str">
        <f ca="1">IF(積み上げ状況初期化,"",IF(AND(固定する,'040_現在位置'!N25&lt;&gt;""),'040_現在位置'!$B$10,IF(ラインを消す,Z77,H9)))</f>
        <v/>
      </c>
      <c r="I9" s="13" t="str">
        <f ca="1">IF(積み上げ状況初期化,"",IF(AND(固定する,'040_現在位置'!O25&lt;&gt;""),'040_現在位置'!$B$10,IF(ラインを消す,AA77,I9)))</f>
        <v/>
      </c>
      <c r="J9" s="13" t="str">
        <f ca="1">IF(積み上げ状況初期化,"",IF(AND(固定する,'040_現在位置'!P25&lt;&gt;""),'040_現在位置'!$B$10,IF(ラインを消す,AB77,J9)))</f>
        <v/>
      </c>
      <c r="K9" s="13" t="str">
        <f ca="1">IF(積み上げ状況初期化,"",IF(AND(固定する,'040_現在位置'!Q25&lt;&gt;""),'040_現在位置'!$B$10,IF(ラインを消す,AC77,K9)))</f>
        <v/>
      </c>
      <c r="L9" s="13" t="str">
        <f ca="1">IF(積み上げ状況初期化,"",IF(AND(固定する,'040_現在位置'!R25&lt;&gt;""),'040_現在位置'!$B$10,IF(ラインを消す,AD77,L9)))</f>
        <v/>
      </c>
      <c r="M9" s="6" t="s">
        <v>33</v>
      </c>
      <c r="N9">
        <f t="shared" ref="N9:N27" si="0">ROW()-ROW($N$7)</f>
        <v>2</v>
      </c>
      <c r="O9" t="b">
        <f t="shared" ref="O9:O27" ca="1" si="1">COUNTIF(C9:L9,"")=0</f>
        <v>0</v>
      </c>
      <c r="P9">
        <f t="shared" ref="P9:P27" ca="1" si="2">IF(O9,"",ROW()-ROW( $P$7))</f>
        <v>2</v>
      </c>
    </row>
    <row r="10" spans="1:16">
      <c r="A10">
        <v>18</v>
      </c>
      <c r="B10" s="6" t="s">
        <v>33</v>
      </c>
      <c r="C10" s="13" t="str">
        <f ca="1">IF(積み上げ状況初期化,"",IF(AND(固定する,'040_現在位置'!I26&lt;&gt;""),'040_現在位置'!$B$10,IF(ラインを消す,U78,C10)))</f>
        <v/>
      </c>
      <c r="D10" s="13" t="str">
        <f ca="1">IF(積み上げ状況初期化,"",IF(AND(固定する,'040_現在位置'!J26&lt;&gt;""),'040_現在位置'!$B$10,IF(ラインを消す,V78,D10)))</f>
        <v/>
      </c>
      <c r="E10" s="13" t="str">
        <f ca="1">IF(積み上げ状況初期化,"",IF(AND(固定する,'040_現在位置'!K26&lt;&gt;""),'040_現在位置'!$B$10,IF(ラインを消す,W78,E10)))</f>
        <v/>
      </c>
      <c r="F10" s="13" t="str">
        <f ca="1">IF(積み上げ状況初期化,"",IF(AND(固定する,'040_現在位置'!L26&lt;&gt;""),'040_現在位置'!$B$10,IF(ラインを消す,X78,F10)))</f>
        <v/>
      </c>
      <c r="G10" s="13" t="str">
        <f ca="1">IF(積み上げ状況初期化,"",IF(AND(固定する,'040_現在位置'!M26&lt;&gt;""),'040_現在位置'!$B$10,IF(ラインを消す,Y78,G10)))</f>
        <v/>
      </c>
      <c r="H10" s="13" t="str">
        <f ca="1">IF(積み上げ状況初期化,"",IF(AND(固定する,'040_現在位置'!N26&lt;&gt;""),'040_現在位置'!$B$10,IF(ラインを消す,Z78,H10)))</f>
        <v/>
      </c>
      <c r="I10" s="13" t="str">
        <f ca="1">IF(積み上げ状況初期化,"",IF(AND(固定する,'040_現在位置'!O26&lt;&gt;""),'040_現在位置'!$B$10,IF(ラインを消す,AA78,I10)))</f>
        <v/>
      </c>
      <c r="J10" s="13" t="str">
        <f ca="1">IF(積み上げ状況初期化,"",IF(AND(固定する,'040_現在位置'!P26&lt;&gt;""),'040_現在位置'!$B$10,IF(ラインを消す,AB78,J10)))</f>
        <v/>
      </c>
      <c r="K10" s="13" t="str">
        <f ca="1">IF(積み上げ状況初期化,"",IF(AND(固定する,'040_現在位置'!Q26&lt;&gt;""),'040_現在位置'!$B$10,IF(ラインを消す,AC78,K10)))</f>
        <v/>
      </c>
      <c r="L10" s="13" t="str">
        <f ca="1">IF(積み上げ状況初期化,"",IF(AND(固定する,'040_現在位置'!R26&lt;&gt;""),'040_現在位置'!$B$10,IF(ラインを消す,AD78,L10)))</f>
        <v/>
      </c>
      <c r="M10" s="6" t="s">
        <v>33</v>
      </c>
      <c r="N10">
        <f t="shared" si="0"/>
        <v>3</v>
      </c>
      <c r="O10" t="b">
        <f t="shared" ca="1" si="1"/>
        <v>0</v>
      </c>
      <c r="P10">
        <f t="shared" ca="1" si="2"/>
        <v>3</v>
      </c>
    </row>
    <row r="11" spans="1:16">
      <c r="A11">
        <v>17</v>
      </c>
      <c r="B11" s="6" t="s">
        <v>33</v>
      </c>
      <c r="C11" s="13" t="str">
        <f ca="1">IF(積み上げ状況初期化,"",IF(AND(固定する,'040_現在位置'!I27&lt;&gt;""),'040_現在位置'!$B$10,IF(ラインを消す,U79,C11)))</f>
        <v/>
      </c>
      <c r="D11" s="13" t="str">
        <f ca="1">IF(積み上げ状況初期化,"",IF(AND(固定する,'040_現在位置'!J27&lt;&gt;""),'040_現在位置'!$B$10,IF(ラインを消す,V79,D11)))</f>
        <v/>
      </c>
      <c r="E11" s="13" t="str">
        <f ca="1">IF(積み上げ状況初期化,"",IF(AND(固定する,'040_現在位置'!K27&lt;&gt;""),'040_現在位置'!$B$10,IF(ラインを消す,W79,E11)))</f>
        <v/>
      </c>
      <c r="F11" s="13" t="str">
        <f ca="1">IF(積み上げ状況初期化,"",IF(AND(固定する,'040_現在位置'!L27&lt;&gt;""),'040_現在位置'!$B$10,IF(ラインを消す,X79,F11)))</f>
        <v/>
      </c>
      <c r="G11" s="13" t="str">
        <f ca="1">IF(積み上げ状況初期化,"",IF(AND(固定する,'040_現在位置'!M27&lt;&gt;""),'040_現在位置'!$B$10,IF(ラインを消す,Y79,G11)))</f>
        <v/>
      </c>
      <c r="H11" s="13" t="str">
        <f ca="1">IF(積み上げ状況初期化,"",IF(AND(固定する,'040_現在位置'!N27&lt;&gt;""),'040_現在位置'!$B$10,IF(ラインを消す,Z79,H11)))</f>
        <v/>
      </c>
      <c r="I11" s="13" t="str">
        <f ca="1">IF(積み上げ状況初期化,"",IF(AND(固定する,'040_現在位置'!O27&lt;&gt;""),'040_現在位置'!$B$10,IF(ラインを消す,AA79,I11)))</f>
        <v/>
      </c>
      <c r="J11" s="13" t="str">
        <f ca="1">IF(積み上げ状況初期化,"",IF(AND(固定する,'040_現在位置'!P27&lt;&gt;""),'040_現在位置'!$B$10,IF(ラインを消す,AB79,J11)))</f>
        <v/>
      </c>
      <c r="K11" s="13" t="str">
        <f ca="1">IF(積み上げ状況初期化,"",IF(AND(固定する,'040_現在位置'!Q27&lt;&gt;""),'040_現在位置'!$B$10,IF(ラインを消す,AC79,K11)))</f>
        <v/>
      </c>
      <c r="L11" s="13" t="str">
        <f ca="1">IF(積み上げ状況初期化,"",IF(AND(固定する,'040_現在位置'!R27&lt;&gt;""),'040_現在位置'!$B$10,IF(ラインを消す,AD79,L11)))</f>
        <v/>
      </c>
      <c r="M11" s="6" t="s">
        <v>33</v>
      </c>
      <c r="N11">
        <f t="shared" si="0"/>
        <v>4</v>
      </c>
      <c r="O11" t="b">
        <f t="shared" ca="1" si="1"/>
        <v>0</v>
      </c>
      <c r="P11">
        <f t="shared" ca="1" si="2"/>
        <v>4</v>
      </c>
    </row>
    <row r="12" spans="1:16">
      <c r="A12">
        <v>16</v>
      </c>
      <c r="B12" s="6" t="s">
        <v>33</v>
      </c>
      <c r="C12" s="13" t="str">
        <f ca="1">IF(積み上げ状況初期化,"",IF(AND(固定する,'040_現在位置'!I28&lt;&gt;""),'040_現在位置'!$B$10,IF(ラインを消す,U80,C12)))</f>
        <v/>
      </c>
      <c r="D12" s="13" t="str">
        <f ca="1">IF(積み上げ状況初期化,"",IF(AND(固定する,'040_現在位置'!J28&lt;&gt;""),'040_現在位置'!$B$10,IF(ラインを消す,V80,D12)))</f>
        <v/>
      </c>
      <c r="E12" s="13" t="str">
        <f ca="1">IF(積み上げ状況初期化,"",IF(AND(固定する,'040_現在位置'!K28&lt;&gt;""),'040_現在位置'!$B$10,IF(ラインを消す,W80,E12)))</f>
        <v/>
      </c>
      <c r="F12" s="13" t="str">
        <f ca="1">IF(積み上げ状況初期化,"",IF(AND(固定する,'040_現在位置'!L28&lt;&gt;""),'040_現在位置'!$B$10,IF(ラインを消す,X80,F12)))</f>
        <v/>
      </c>
      <c r="G12" s="13" t="str">
        <f ca="1">IF(積み上げ状況初期化,"",IF(AND(固定する,'040_現在位置'!M28&lt;&gt;""),'040_現在位置'!$B$10,IF(ラインを消す,Y80,G12)))</f>
        <v/>
      </c>
      <c r="H12" s="13" t="str">
        <f ca="1">IF(積み上げ状況初期化,"",IF(AND(固定する,'040_現在位置'!N28&lt;&gt;""),'040_現在位置'!$B$10,IF(ラインを消す,Z80,H12)))</f>
        <v/>
      </c>
      <c r="I12" s="13" t="str">
        <f ca="1">IF(積み上げ状況初期化,"",IF(AND(固定する,'040_現在位置'!O28&lt;&gt;""),'040_現在位置'!$B$10,IF(ラインを消す,AA80,I12)))</f>
        <v/>
      </c>
      <c r="J12" s="13" t="str">
        <f ca="1">IF(積み上げ状況初期化,"",IF(AND(固定する,'040_現在位置'!P28&lt;&gt;""),'040_現在位置'!$B$10,IF(ラインを消す,AB80,J12)))</f>
        <v/>
      </c>
      <c r="K12" s="13" t="str">
        <f ca="1">IF(積み上げ状況初期化,"",IF(AND(固定する,'040_現在位置'!Q28&lt;&gt;""),'040_現在位置'!$B$10,IF(ラインを消す,AC80,K12)))</f>
        <v/>
      </c>
      <c r="L12" s="13" t="str">
        <f ca="1">IF(積み上げ状況初期化,"",IF(AND(固定する,'040_現在位置'!R28&lt;&gt;""),'040_現在位置'!$B$10,IF(ラインを消す,AD80,L12)))</f>
        <v/>
      </c>
      <c r="M12" s="6" t="s">
        <v>33</v>
      </c>
      <c r="N12">
        <f t="shared" si="0"/>
        <v>5</v>
      </c>
      <c r="O12" t="b">
        <f t="shared" ca="1" si="1"/>
        <v>0</v>
      </c>
      <c r="P12">
        <f t="shared" ca="1" si="2"/>
        <v>5</v>
      </c>
    </row>
    <row r="13" spans="1:16">
      <c r="A13">
        <v>15</v>
      </c>
      <c r="B13" s="6" t="s">
        <v>33</v>
      </c>
      <c r="C13" s="13" t="str">
        <f ca="1">IF(積み上げ状況初期化,"",IF(AND(固定する,'040_現在位置'!I29&lt;&gt;""),'040_現在位置'!$B$10,IF(ラインを消す,U81,C13)))</f>
        <v/>
      </c>
      <c r="D13" s="13" t="str">
        <f ca="1">IF(積み上げ状況初期化,"",IF(AND(固定する,'040_現在位置'!J29&lt;&gt;""),'040_現在位置'!$B$10,IF(ラインを消す,V81,D13)))</f>
        <v/>
      </c>
      <c r="E13" s="13" t="str">
        <f ca="1">IF(積み上げ状況初期化,"",IF(AND(固定する,'040_現在位置'!K29&lt;&gt;""),'040_現在位置'!$B$10,IF(ラインを消す,W81,E13)))</f>
        <v/>
      </c>
      <c r="F13" s="13" t="str">
        <f ca="1">IF(積み上げ状況初期化,"",IF(AND(固定する,'040_現在位置'!L29&lt;&gt;""),'040_現在位置'!$B$10,IF(ラインを消す,X81,F13)))</f>
        <v/>
      </c>
      <c r="G13" s="13" t="str">
        <f ca="1">IF(積み上げ状況初期化,"",IF(AND(固定する,'040_現在位置'!M29&lt;&gt;""),'040_現在位置'!$B$10,IF(ラインを消す,Y81,G13)))</f>
        <v/>
      </c>
      <c r="H13" s="13" t="str">
        <f ca="1">IF(積み上げ状況初期化,"",IF(AND(固定する,'040_現在位置'!N29&lt;&gt;""),'040_現在位置'!$B$10,IF(ラインを消す,Z81,H13)))</f>
        <v/>
      </c>
      <c r="I13" s="13" t="str">
        <f ca="1">IF(積み上げ状況初期化,"",IF(AND(固定する,'040_現在位置'!O29&lt;&gt;""),'040_現在位置'!$B$10,IF(ラインを消す,AA81,I13)))</f>
        <v/>
      </c>
      <c r="J13" s="13" t="str">
        <f ca="1">IF(積み上げ状況初期化,"",IF(AND(固定する,'040_現在位置'!P29&lt;&gt;""),'040_現在位置'!$B$10,IF(ラインを消す,AB81,J13)))</f>
        <v/>
      </c>
      <c r="K13" s="13" t="str">
        <f ca="1">IF(積み上げ状況初期化,"",IF(AND(固定する,'040_現在位置'!Q29&lt;&gt;""),'040_現在位置'!$B$10,IF(ラインを消す,AC81,K13)))</f>
        <v/>
      </c>
      <c r="L13" s="13" t="str">
        <f ca="1">IF(積み上げ状況初期化,"",IF(AND(固定する,'040_現在位置'!R29&lt;&gt;""),'040_現在位置'!$B$10,IF(ラインを消す,AD81,L13)))</f>
        <v/>
      </c>
      <c r="M13" s="6" t="s">
        <v>33</v>
      </c>
      <c r="N13">
        <f t="shared" si="0"/>
        <v>6</v>
      </c>
      <c r="O13" t="b">
        <f t="shared" ca="1" si="1"/>
        <v>0</v>
      </c>
      <c r="P13">
        <f t="shared" ca="1" si="2"/>
        <v>6</v>
      </c>
    </row>
    <row r="14" spans="1:16">
      <c r="A14">
        <v>14</v>
      </c>
      <c r="B14" s="6" t="s">
        <v>33</v>
      </c>
      <c r="C14" s="13" t="str">
        <f ca="1">IF(積み上げ状況初期化,"",IF(AND(固定する,'040_現在位置'!I30&lt;&gt;""),'040_現在位置'!$B$10,IF(ラインを消す,U82,C14)))</f>
        <v/>
      </c>
      <c r="D14" s="13" t="str">
        <f ca="1">IF(積み上げ状況初期化,"",IF(AND(固定する,'040_現在位置'!J30&lt;&gt;""),'040_現在位置'!$B$10,IF(ラインを消す,V82,D14)))</f>
        <v/>
      </c>
      <c r="E14" s="13" t="str">
        <f ca="1">IF(積み上げ状況初期化,"",IF(AND(固定する,'040_現在位置'!K30&lt;&gt;""),'040_現在位置'!$B$10,IF(ラインを消す,W82,E14)))</f>
        <v/>
      </c>
      <c r="F14" s="13" t="str">
        <f ca="1">IF(積み上げ状況初期化,"",IF(AND(固定する,'040_現在位置'!L30&lt;&gt;""),'040_現在位置'!$B$10,IF(ラインを消す,X82,F14)))</f>
        <v/>
      </c>
      <c r="G14" s="13" t="str">
        <f ca="1">IF(積み上げ状況初期化,"",IF(AND(固定する,'040_現在位置'!M30&lt;&gt;""),'040_現在位置'!$B$10,IF(ラインを消す,Y82,G14)))</f>
        <v/>
      </c>
      <c r="H14" s="13" t="str">
        <f ca="1">IF(積み上げ状況初期化,"",IF(AND(固定する,'040_現在位置'!N30&lt;&gt;""),'040_現在位置'!$B$10,IF(ラインを消す,Z82,H14)))</f>
        <v/>
      </c>
      <c r="I14" s="13" t="str">
        <f ca="1">IF(積み上げ状況初期化,"",IF(AND(固定する,'040_現在位置'!O30&lt;&gt;""),'040_現在位置'!$B$10,IF(ラインを消す,AA82,I14)))</f>
        <v/>
      </c>
      <c r="J14" s="13" t="str">
        <f ca="1">IF(積み上げ状況初期化,"",IF(AND(固定する,'040_現在位置'!P30&lt;&gt;""),'040_現在位置'!$B$10,IF(ラインを消す,AB82,J14)))</f>
        <v/>
      </c>
      <c r="K14" s="13" t="str">
        <f ca="1">IF(積み上げ状況初期化,"",IF(AND(固定する,'040_現在位置'!Q30&lt;&gt;""),'040_現在位置'!$B$10,IF(ラインを消す,AC82,K14)))</f>
        <v/>
      </c>
      <c r="L14" s="13" t="str">
        <f ca="1">IF(積み上げ状況初期化,"",IF(AND(固定する,'040_現在位置'!R30&lt;&gt;""),'040_現在位置'!$B$10,IF(ラインを消す,AD82,L14)))</f>
        <v/>
      </c>
      <c r="M14" s="6" t="s">
        <v>33</v>
      </c>
      <c r="N14">
        <f t="shared" si="0"/>
        <v>7</v>
      </c>
      <c r="O14" t="b">
        <f t="shared" ca="1" si="1"/>
        <v>0</v>
      </c>
      <c r="P14">
        <f t="shared" ca="1" si="2"/>
        <v>7</v>
      </c>
    </row>
    <row r="15" spans="1:16">
      <c r="A15">
        <v>13</v>
      </c>
      <c r="B15" s="6" t="s">
        <v>33</v>
      </c>
      <c r="C15" s="13" t="str">
        <f ca="1">IF(積み上げ状況初期化,"",IF(AND(固定する,'040_現在位置'!I31&lt;&gt;""),'040_現在位置'!$B$10,IF(ラインを消す,U83,C15)))</f>
        <v/>
      </c>
      <c r="D15" s="13" t="str">
        <f ca="1">IF(積み上げ状況初期化,"",IF(AND(固定する,'040_現在位置'!J31&lt;&gt;""),'040_現在位置'!$B$10,IF(ラインを消す,V83,D15)))</f>
        <v/>
      </c>
      <c r="E15" s="13" t="str">
        <f ca="1">IF(積み上げ状況初期化,"",IF(AND(固定する,'040_現在位置'!K31&lt;&gt;""),'040_現在位置'!$B$10,IF(ラインを消す,W83,E15)))</f>
        <v/>
      </c>
      <c r="F15" s="13" t="str">
        <f ca="1">IF(積み上げ状況初期化,"",IF(AND(固定する,'040_現在位置'!L31&lt;&gt;""),'040_現在位置'!$B$10,IF(ラインを消す,X83,F15)))</f>
        <v/>
      </c>
      <c r="G15" s="13" t="str">
        <f ca="1">IF(積み上げ状況初期化,"",IF(AND(固定する,'040_現在位置'!M31&lt;&gt;""),'040_現在位置'!$B$10,IF(ラインを消す,Y83,G15)))</f>
        <v/>
      </c>
      <c r="H15" s="13" t="str">
        <f ca="1">IF(積み上げ状況初期化,"",IF(AND(固定する,'040_現在位置'!N31&lt;&gt;""),'040_現在位置'!$B$10,IF(ラインを消す,Z83,H15)))</f>
        <v/>
      </c>
      <c r="I15" s="13" t="str">
        <f ca="1">IF(積み上げ状況初期化,"",IF(AND(固定する,'040_現在位置'!O31&lt;&gt;""),'040_現在位置'!$B$10,IF(ラインを消す,AA83,I15)))</f>
        <v/>
      </c>
      <c r="J15" s="13" t="str">
        <f ca="1">IF(積み上げ状況初期化,"",IF(AND(固定する,'040_現在位置'!P31&lt;&gt;""),'040_現在位置'!$B$10,IF(ラインを消す,AB83,J15)))</f>
        <v/>
      </c>
      <c r="K15" s="13" t="str">
        <f ca="1">IF(積み上げ状況初期化,"",IF(AND(固定する,'040_現在位置'!Q31&lt;&gt;""),'040_現在位置'!$B$10,IF(ラインを消す,AC83,K15)))</f>
        <v/>
      </c>
      <c r="L15" s="13" t="str">
        <f ca="1">IF(積み上げ状況初期化,"",IF(AND(固定する,'040_現在位置'!R31&lt;&gt;""),'040_現在位置'!$B$10,IF(ラインを消す,AD83,L15)))</f>
        <v/>
      </c>
      <c r="M15" s="6" t="s">
        <v>33</v>
      </c>
      <c r="N15">
        <f t="shared" si="0"/>
        <v>8</v>
      </c>
      <c r="O15" t="b">
        <f t="shared" ca="1" si="1"/>
        <v>0</v>
      </c>
      <c r="P15">
        <f t="shared" ca="1" si="2"/>
        <v>8</v>
      </c>
    </row>
    <row r="16" spans="1:16">
      <c r="A16">
        <v>12</v>
      </c>
      <c r="B16" s="6" t="s">
        <v>33</v>
      </c>
      <c r="C16" s="13" t="str">
        <f ca="1">IF(積み上げ状況初期化,"",IF(AND(固定する,'040_現在位置'!I32&lt;&gt;""),'040_現在位置'!$B$10,IF(ラインを消す,U84,C16)))</f>
        <v/>
      </c>
      <c r="D16" s="13" t="str">
        <f ca="1">IF(積み上げ状況初期化,"",IF(AND(固定する,'040_現在位置'!J32&lt;&gt;""),'040_現在位置'!$B$10,IF(ラインを消す,V84,D16)))</f>
        <v/>
      </c>
      <c r="E16" s="13" t="str">
        <f ca="1">IF(積み上げ状況初期化,"",IF(AND(固定する,'040_現在位置'!K32&lt;&gt;""),'040_現在位置'!$B$10,IF(ラインを消す,W84,E16)))</f>
        <v/>
      </c>
      <c r="F16" s="13" t="str">
        <f ca="1">IF(積み上げ状況初期化,"",IF(AND(固定する,'040_現在位置'!L32&lt;&gt;""),'040_現在位置'!$B$10,IF(ラインを消す,X84,F16)))</f>
        <v/>
      </c>
      <c r="G16" s="13" t="str">
        <f ca="1">IF(積み上げ状況初期化,"",IF(AND(固定する,'040_現在位置'!M32&lt;&gt;""),'040_現在位置'!$B$10,IF(ラインを消す,Y84,G16)))</f>
        <v/>
      </c>
      <c r="H16" s="13" t="str">
        <f ca="1">IF(積み上げ状況初期化,"",IF(AND(固定する,'040_現在位置'!N32&lt;&gt;""),'040_現在位置'!$B$10,IF(ラインを消す,Z84,H16)))</f>
        <v/>
      </c>
      <c r="I16" s="13" t="str">
        <f ca="1">IF(積み上げ状況初期化,"",IF(AND(固定する,'040_現在位置'!O32&lt;&gt;""),'040_現在位置'!$B$10,IF(ラインを消す,AA84,I16)))</f>
        <v/>
      </c>
      <c r="J16" s="13" t="str">
        <f ca="1">IF(積み上げ状況初期化,"",IF(AND(固定する,'040_現在位置'!P32&lt;&gt;""),'040_現在位置'!$B$10,IF(ラインを消す,AB84,J16)))</f>
        <v/>
      </c>
      <c r="K16" s="13" t="str">
        <f ca="1">IF(積み上げ状況初期化,"",IF(AND(固定する,'040_現在位置'!Q32&lt;&gt;""),'040_現在位置'!$B$10,IF(ラインを消す,AC84,K16)))</f>
        <v/>
      </c>
      <c r="L16" s="13" t="str">
        <f ca="1">IF(積み上げ状況初期化,"",IF(AND(固定する,'040_現在位置'!R32&lt;&gt;""),'040_現在位置'!$B$10,IF(ラインを消す,AD84,L16)))</f>
        <v/>
      </c>
      <c r="M16" s="6" t="s">
        <v>33</v>
      </c>
      <c r="N16">
        <f t="shared" si="0"/>
        <v>9</v>
      </c>
      <c r="O16" t="b">
        <f t="shared" ca="1" si="1"/>
        <v>0</v>
      </c>
      <c r="P16">
        <f t="shared" ca="1" si="2"/>
        <v>9</v>
      </c>
    </row>
    <row r="17" spans="1:21">
      <c r="A17">
        <v>11</v>
      </c>
      <c r="B17" s="6" t="s">
        <v>33</v>
      </c>
      <c r="C17" s="13" t="str">
        <f ca="1">IF(積み上げ状況初期化,"",IF(AND(固定する,'040_現在位置'!I33&lt;&gt;""),'040_現在位置'!$B$10,IF(ラインを消す,U85,C17)))</f>
        <v/>
      </c>
      <c r="D17" s="13" t="str">
        <f ca="1">IF(積み上げ状況初期化,"",IF(AND(固定する,'040_現在位置'!J33&lt;&gt;""),'040_現在位置'!$B$10,IF(ラインを消す,V85,D17)))</f>
        <v/>
      </c>
      <c r="E17" s="13" t="str">
        <f ca="1">IF(積み上げ状況初期化,"",IF(AND(固定する,'040_現在位置'!K33&lt;&gt;""),'040_現在位置'!$B$10,IF(ラインを消す,W85,E17)))</f>
        <v/>
      </c>
      <c r="F17" s="13" t="str">
        <f ca="1">IF(積み上げ状況初期化,"",IF(AND(固定する,'040_現在位置'!L33&lt;&gt;""),'040_現在位置'!$B$10,IF(ラインを消す,X85,F17)))</f>
        <v/>
      </c>
      <c r="G17" s="13" t="str">
        <f ca="1">IF(積み上げ状況初期化,"",IF(AND(固定する,'040_現在位置'!M33&lt;&gt;""),'040_現在位置'!$B$10,IF(ラインを消す,Y85,G17)))</f>
        <v/>
      </c>
      <c r="H17" s="13" t="str">
        <f ca="1">IF(積み上げ状況初期化,"",IF(AND(固定する,'040_現在位置'!N33&lt;&gt;""),'040_現在位置'!$B$10,IF(ラインを消す,Z85,H17)))</f>
        <v/>
      </c>
      <c r="I17" s="13" t="str">
        <f ca="1">IF(積み上げ状況初期化,"",IF(AND(固定する,'040_現在位置'!O33&lt;&gt;""),'040_現在位置'!$B$10,IF(ラインを消す,AA85,I17)))</f>
        <v/>
      </c>
      <c r="J17" s="13" t="str">
        <f ca="1">IF(積み上げ状況初期化,"",IF(AND(固定する,'040_現在位置'!P33&lt;&gt;""),'040_現在位置'!$B$10,IF(ラインを消す,AB85,J17)))</f>
        <v/>
      </c>
      <c r="K17" s="13" t="str">
        <f ca="1">IF(積み上げ状況初期化,"",IF(AND(固定する,'040_現在位置'!Q33&lt;&gt;""),'040_現在位置'!$B$10,IF(ラインを消す,AC85,K17)))</f>
        <v/>
      </c>
      <c r="L17" s="13" t="str">
        <f ca="1">IF(積み上げ状況初期化,"",IF(AND(固定する,'040_現在位置'!R33&lt;&gt;""),'040_現在位置'!$B$10,IF(ラインを消す,AD85,L17)))</f>
        <v/>
      </c>
      <c r="M17" s="6" t="s">
        <v>33</v>
      </c>
      <c r="N17">
        <f t="shared" si="0"/>
        <v>10</v>
      </c>
      <c r="O17" t="b">
        <f t="shared" ca="1" si="1"/>
        <v>0</v>
      </c>
      <c r="P17">
        <f t="shared" ca="1" si="2"/>
        <v>10</v>
      </c>
    </row>
    <row r="18" spans="1:21">
      <c r="A18">
        <v>10</v>
      </c>
      <c r="B18" s="6" t="s">
        <v>33</v>
      </c>
      <c r="C18" s="13" t="str">
        <f ca="1">IF(積み上げ状況初期化,"",IF(AND(固定する,'040_現在位置'!I34&lt;&gt;""),'040_現在位置'!$B$10,IF(ラインを消す,U86,C18)))</f>
        <v/>
      </c>
      <c r="D18" s="13" t="str">
        <f ca="1">IF(積み上げ状況初期化,"",IF(AND(固定する,'040_現在位置'!J34&lt;&gt;""),'040_現在位置'!$B$10,IF(ラインを消す,V86,D18)))</f>
        <v/>
      </c>
      <c r="E18" s="13" t="str">
        <f ca="1">IF(積み上げ状況初期化,"",IF(AND(固定する,'040_現在位置'!K34&lt;&gt;""),'040_現在位置'!$B$10,IF(ラインを消す,W86,E18)))</f>
        <v/>
      </c>
      <c r="F18" s="13" t="str">
        <f ca="1">IF(積み上げ状況初期化,"",IF(AND(固定する,'040_現在位置'!L34&lt;&gt;""),'040_現在位置'!$B$10,IF(ラインを消す,X86,F18)))</f>
        <v/>
      </c>
      <c r="G18" s="13" t="str">
        <f ca="1">IF(積み上げ状況初期化,"",IF(AND(固定する,'040_現在位置'!M34&lt;&gt;""),'040_現在位置'!$B$10,IF(ラインを消す,Y86,G18)))</f>
        <v/>
      </c>
      <c r="H18" s="13" t="str">
        <f ca="1">IF(積み上げ状況初期化,"",IF(AND(固定する,'040_現在位置'!N34&lt;&gt;""),'040_現在位置'!$B$10,IF(ラインを消す,Z86,H18)))</f>
        <v/>
      </c>
      <c r="I18" s="13" t="str">
        <f ca="1">IF(積み上げ状況初期化,"",IF(AND(固定する,'040_現在位置'!O34&lt;&gt;""),'040_現在位置'!$B$10,IF(ラインを消す,AA86,I18)))</f>
        <v/>
      </c>
      <c r="J18" s="13" t="str">
        <f ca="1">IF(積み上げ状況初期化,"",IF(AND(固定する,'040_現在位置'!P34&lt;&gt;""),'040_現在位置'!$B$10,IF(ラインを消す,AB86,J18)))</f>
        <v/>
      </c>
      <c r="K18" s="13" t="str">
        <f ca="1">IF(積み上げ状況初期化,"",IF(AND(固定する,'040_現在位置'!Q34&lt;&gt;""),'040_現在位置'!$B$10,IF(ラインを消す,AC86,K18)))</f>
        <v/>
      </c>
      <c r="L18" s="13" t="str">
        <f ca="1">IF(積み上げ状況初期化,"",IF(AND(固定する,'040_現在位置'!R34&lt;&gt;""),'040_現在位置'!$B$10,IF(ラインを消す,AD86,L18)))</f>
        <v/>
      </c>
      <c r="M18" s="6" t="s">
        <v>33</v>
      </c>
      <c r="N18">
        <f t="shared" si="0"/>
        <v>11</v>
      </c>
      <c r="O18" t="b">
        <f t="shared" ca="1" si="1"/>
        <v>0</v>
      </c>
      <c r="P18">
        <f t="shared" ca="1" si="2"/>
        <v>11</v>
      </c>
    </row>
    <row r="19" spans="1:21">
      <c r="A19">
        <v>9</v>
      </c>
      <c r="B19" s="6" t="s">
        <v>33</v>
      </c>
      <c r="C19" s="13" t="str">
        <f ca="1">IF(積み上げ状況初期化,"",IF(AND(固定する,'040_現在位置'!I35&lt;&gt;""),'040_現在位置'!$B$10,IF(ラインを消す,U87,C19)))</f>
        <v/>
      </c>
      <c r="D19" s="13" t="str">
        <f ca="1">IF(積み上げ状況初期化,"",IF(AND(固定する,'040_現在位置'!J35&lt;&gt;""),'040_現在位置'!$B$10,IF(ラインを消す,V87,D19)))</f>
        <v/>
      </c>
      <c r="E19" s="13" t="str">
        <f ca="1">IF(積み上げ状況初期化,"",IF(AND(固定する,'040_現在位置'!K35&lt;&gt;""),'040_現在位置'!$B$10,IF(ラインを消す,W87,E19)))</f>
        <v/>
      </c>
      <c r="F19" s="13" t="str">
        <f ca="1">IF(積み上げ状況初期化,"",IF(AND(固定する,'040_現在位置'!L35&lt;&gt;""),'040_現在位置'!$B$10,IF(ラインを消す,X87,F19)))</f>
        <v/>
      </c>
      <c r="G19" s="13" t="str">
        <f ca="1">IF(積み上げ状況初期化,"",IF(AND(固定する,'040_現在位置'!M35&lt;&gt;""),'040_現在位置'!$B$10,IF(ラインを消す,Y87,G19)))</f>
        <v/>
      </c>
      <c r="H19" s="13" t="str">
        <f ca="1">IF(積み上げ状況初期化,"",IF(AND(固定する,'040_現在位置'!N35&lt;&gt;""),'040_現在位置'!$B$10,IF(ラインを消す,Z87,H19)))</f>
        <v/>
      </c>
      <c r="I19" s="13" t="str">
        <f ca="1">IF(積み上げ状況初期化,"",IF(AND(固定する,'040_現在位置'!O35&lt;&gt;""),'040_現在位置'!$B$10,IF(ラインを消す,AA87,I19)))</f>
        <v/>
      </c>
      <c r="J19" s="13" t="str">
        <f ca="1">IF(積み上げ状況初期化,"",IF(AND(固定する,'040_現在位置'!P35&lt;&gt;""),'040_現在位置'!$B$10,IF(ラインを消す,AB87,J19)))</f>
        <v/>
      </c>
      <c r="K19" s="13" t="str">
        <f ca="1">IF(積み上げ状況初期化,"",IF(AND(固定する,'040_現在位置'!Q35&lt;&gt;""),'040_現在位置'!$B$10,IF(ラインを消す,AC87,K19)))</f>
        <v/>
      </c>
      <c r="L19" s="13" t="str">
        <f ca="1">IF(積み上げ状況初期化,"",IF(AND(固定する,'040_現在位置'!R35&lt;&gt;""),'040_現在位置'!$B$10,IF(ラインを消す,AD87,L19)))</f>
        <v/>
      </c>
      <c r="M19" s="6" t="s">
        <v>33</v>
      </c>
      <c r="N19">
        <f t="shared" si="0"/>
        <v>12</v>
      </c>
      <c r="O19" t="b">
        <f t="shared" ca="1" si="1"/>
        <v>0</v>
      </c>
      <c r="P19">
        <f t="shared" ca="1" si="2"/>
        <v>12</v>
      </c>
    </row>
    <row r="20" spans="1:21">
      <c r="A20">
        <v>8</v>
      </c>
      <c r="B20" s="6" t="s">
        <v>33</v>
      </c>
      <c r="C20" s="13" t="str">
        <f ca="1">IF(積み上げ状況初期化,"",IF(AND(固定する,'040_現在位置'!I36&lt;&gt;""),'040_現在位置'!$B$10,IF(ラインを消す,U88,C20)))</f>
        <v/>
      </c>
      <c r="D20" s="13" t="str">
        <f ca="1">IF(積み上げ状況初期化,"",IF(AND(固定する,'040_現在位置'!J36&lt;&gt;""),'040_現在位置'!$B$10,IF(ラインを消す,V88,D20)))</f>
        <v/>
      </c>
      <c r="E20" s="13" t="str">
        <f ca="1">IF(積み上げ状況初期化,"",IF(AND(固定する,'040_現在位置'!K36&lt;&gt;""),'040_現在位置'!$B$10,IF(ラインを消す,W88,E20)))</f>
        <v/>
      </c>
      <c r="F20" s="13" t="str">
        <f ca="1">IF(積み上げ状況初期化,"",IF(AND(固定する,'040_現在位置'!L36&lt;&gt;""),'040_現在位置'!$B$10,IF(ラインを消す,X88,F20)))</f>
        <v/>
      </c>
      <c r="G20" s="13" t="str">
        <f ca="1">IF(積み上げ状況初期化,"",IF(AND(固定する,'040_現在位置'!M36&lt;&gt;""),'040_現在位置'!$B$10,IF(ラインを消す,Y88,G20)))</f>
        <v/>
      </c>
      <c r="H20" s="13" t="str">
        <f ca="1">IF(積み上げ状況初期化,"",IF(AND(固定する,'040_現在位置'!N36&lt;&gt;""),'040_現在位置'!$B$10,IF(ラインを消す,Z88,H20)))</f>
        <v/>
      </c>
      <c r="I20" s="13" t="str">
        <f ca="1">IF(積み上げ状況初期化,"",IF(AND(固定する,'040_現在位置'!O36&lt;&gt;""),'040_現在位置'!$B$10,IF(ラインを消す,AA88,I20)))</f>
        <v/>
      </c>
      <c r="J20" s="13" t="str">
        <f ca="1">IF(積み上げ状況初期化,"",IF(AND(固定する,'040_現在位置'!P36&lt;&gt;""),'040_現在位置'!$B$10,IF(ラインを消す,AB88,J20)))</f>
        <v/>
      </c>
      <c r="K20" s="13" t="str">
        <f ca="1">IF(積み上げ状況初期化,"",IF(AND(固定する,'040_現在位置'!Q36&lt;&gt;""),'040_現在位置'!$B$10,IF(ラインを消す,AC88,K20)))</f>
        <v/>
      </c>
      <c r="L20" s="13" t="str">
        <f ca="1">IF(積み上げ状況初期化,"",IF(AND(固定する,'040_現在位置'!R36&lt;&gt;""),'040_現在位置'!$B$10,IF(ラインを消す,AD88,L20)))</f>
        <v/>
      </c>
      <c r="M20" s="6" t="s">
        <v>33</v>
      </c>
      <c r="N20">
        <f t="shared" si="0"/>
        <v>13</v>
      </c>
      <c r="O20" t="b">
        <f t="shared" ca="1" si="1"/>
        <v>0</v>
      </c>
      <c r="P20">
        <f t="shared" ca="1" si="2"/>
        <v>13</v>
      </c>
    </row>
    <row r="21" spans="1:21">
      <c r="A21">
        <v>7</v>
      </c>
      <c r="B21" s="6" t="s">
        <v>33</v>
      </c>
      <c r="C21" s="13" t="str">
        <f ca="1">IF(積み上げ状況初期化,"",IF(AND(固定する,'040_現在位置'!I37&lt;&gt;""),'040_現在位置'!$B$10,IF(ラインを消す,U89,C21)))</f>
        <v/>
      </c>
      <c r="D21" s="13" t="str">
        <f ca="1">IF(積み上げ状況初期化,"",IF(AND(固定する,'040_現在位置'!J37&lt;&gt;""),'040_現在位置'!$B$10,IF(ラインを消す,V89,D21)))</f>
        <v/>
      </c>
      <c r="E21" s="13" t="str">
        <f ca="1">IF(積み上げ状況初期化,"",IF(AND(固定する,'040_現在位置'!K37&lt;&gt;""),'040_現在位置'!$B$10,IF(ラインを消す,W89,E21)))</f>
        <v/>
      </c>
      <c r="F21" s="13" t="str">
        <f ca="1">IF(積み上げ状況初期化,"",IF(AND(固定する,'040_現在位置'!L37&lt;&gt;""),'040_現在位置'!$B$10,IF(ラインを消す,X89,F21)))</f>
        <v/>
      </c>
      <c r="G21" s="13" t="str">
        <f ca="1">IF(積み上げ状況初期化,"",IF(AND(固定する,'040_現在位置'!M37&lt;&gt;""),'040_現在位置'!$B$10,IF(ラインを消す,Y89,G21)))</f>
        <v/>
      </c>
      <c r="H21" s="13" t="str">
        <f ca="1">IF(積み上げ状況初期化,"",IF(AND(固定する,'040_現在位置'!N37&lt;&gt;""),'040_現在位置'!$B$10,IF(ラインを消す,Z89,H21)))</f>
        <v/>
      </c>
      <c r="I21" s="13" t="str">
        <f ca="1">IF(積み上げ状況初期化,"",IF(AND(固定する,'040_現在位置'!O37&lt;&gt;""),'040_現在位置'!$B$10,IF(ラインを消す,AA89,I21)))</f>
        <v/>
      </c>
      <c r="J21" s="13" t="str">
        <f ca="1">IF(積み上げ状況初期化,"",IF(AND(固定する,'040_現在位置'!P37&lt;&gt;""),'040_現在位置'!$B$10,IF(ラインを消す,AB89,J21)))</f>
        <v/>
      </c>
      <c r="K21" s="13" t="str">
        <f ca="1">IF(積み上げ状況初期化,"",IF(AND(固定する,'040_現在位置'!Q37&lt;&gt;""),'040_現在位置'!$B$10,IF(ラインを消す,AC89,K21)))</f>
        <v/>
      </c>
      <c r="L21" s="13" t="str">
        <f ca="1">IF(積み上げ状況初期化,"",IF(AND(固定する,'040_現在位置'!R37&lt;&gt;""),'040_現在位置'!$B$10,IF(ラインを消す,AD89,L21)))</f>
        <v/>
      </c>
      <c r="M21" s="6" t="s">
        <v>33</v>
      </c>
      <c r="N21">
        <f t="shared" si="0"/>
        <v>14</v>
      </c>
      <c r="O21" t="b">
        <f t="shared" ca="1" si="1"/>
        <v>0</v>
      </c>
      <c r="P21">
        <f t="shared" ca="1" si="2"/>
        <v>14</v>
      </c>
    </row>
    <row r="22" spans="1:21">
      <c r="A22">
        <v>6</v>
      </c>
      <c r="B22" s="6" t="s">
        <v>33</v>
      </c>
      <c r="C22" s="13" t="str">
        <f ca="1">IF(積み上げ状況初期化,"",IF(AND(固定する,'040_現在位置'!I38&lt;&gt;""),'040_現在位置'!$B$10,IF(ラインを消す,U90,C22)))</f>
        <v/>
      </c>
      <c r="D22" s="13" t="str">
        <f ca="1">IF(積み上げ状況初期化,"",IF(AND(固定する,'040_現在位置'!J38&lt;&gt;""),'040_現在位置'!$B$10,IF(ラインを消す,V90,D22)))</f>
        <v/>
      </c>
      <c r="E22" s="13" t="str">
        <f ca="1">IF(積み上げ状況初期化,"",IF(AND(固定する,'040_現在位置'!K38&lt;&gt;""),'040_現在位置'!$B$10,IF(ラインを消す,W90,E22)))</f>
        <v/>
      </c>
      <c r="F22" s="13" t="str">
        <f ca="1">IF(積み上げ状況初期化,"",IF(AND(固定する,'040_現在位置'!L38&lt;&gt;""),'040_現在位置'!$B$10,IF(ラインを消す,X90,F22)))</f>
        <v/>
      </c>
      <c r="G22" s="13" t="str">
        <f ca="1">IF(積み上げ状況初期化,"",IF(AND(固定する,'040_現在位置'!M38&lt;&gt;""),'040_現在位置'!$B$10,IF(ラインを消す,Y90,G22)))</f>
        <v/>
      </c>
      <c r="H22" s="13" t="str">
        <f ca="1">IF(積み上げ状況初期化,"",IF(AND(固定する,'040_現在位置'!N38&lt;&gt;""),'040_現在位置'!$B$10,IF(ラインを消す,Z90,H22)))</f>
        <v/>
      </c>
      <c r="I22" s="13" t="str">
        <f ca="1">IF(積み上げ状況初期化,"",IF(AND(固定する,'040_現在位置'!O38&lt;&gt;""),'040_現在位置'!$B$10,IF(ラインを消す,AA90,I22)))</f>
        <v/>
      </c>
      <c r="J22" s="13" t="str">
        <f ca="1">IF(積み上げ状況初期化,"",IF(AND(固定する,'040_現在位置'!P38&lt;&gt;""),'040_現在位置'!$B$10,IF(ラインを消す,AB90,J22)))</f>
        <v/>
      </c>
      <c r="K22" s="13" t="str">
        <f ca="1">IF(積み上げ状況初期化,"",IF(AND(固定する,'040_現在位置'!Q38&lt;&gt;""),'040_現在位置'!$B$10,IF(ラインを消す,AC90,K22)))</f>
        <v/>
      </c>
      <c r="L22" s="13" t="str">
        <f ca="1">IF(積み上げ状況初期化,"",IF(AND(固定する,'040_現在位置'!R38&lt;&gt;""),'040_現在位置'!$B$10,IF(ラインを消す,AD90,L22)))</f>
        <v/>
      </c>
      <c r="M22" s="6" t="s">
        <v>33</v>
      </c>
      <c r="N22">
        <f t="shared" si="0"/>
        <v>15</v>
      </c>
      <c r="O22" t="b">
        <f t="shared" ca="1" si="1"/>
        <v>0</v>
      </c>
      <c r="P22">
        <f t="shared" ca="1" si="2"/>
        <v>15</v>
      </c>
    </row>
    <row r="23" spans="1:21">
      <c r="A23">
        <v>5</v>
      </c>
      <c r="B23" s="6" t="s">
        <v>33</v>
      </c>
      <c r="C23" s="13" t="str">
        <f ca="1">IF(積み上げ状況初期化,"",IF(AND(固定する,'040_現在位置'!I39&lt;&gt;""),'040_現在位置'!$B$10,IF(ラインを消す,U91,C23)))</f>
        <v/>
      </c>
      <c r="D23" s="13" t="str">
        <f ca="1">IF(積み上げ状況初期化,"",IF(AND(固定する,'040_現在位置'!J39&lt;&gt;""),'040_現在位置'!$B$10,IF(ラインを消す,V91,D23)))</f>
        <v/>
      </c>
      <c r="E23" s="13" t="str">
        <f ca="1">IF(積み上げ状況初期化,"",IF(AND(固定する,'040_現在位置'!K39&lt;&gt;""),'040_現在位置'!$B$10,IF(ラインを消す,W91,E23)))</f>
        <v/>
      </c>
      <c r="F23" s="13" t="str">
        <f ca="1">IF(積み上げ状況初期化,"",IF(AND(固定する,'040_現在位置'!L39&lt;&gt;""),'040_現在位置'!$B$10,IF(ラインを消す,X91,F23)))</f>
        <v/>
      </c>
      <c r="G23" s="13" t="str">
        <f ca="1">IF(積み上げ状況初期化,"",IF(AND(固定する,'040_現在位置'!M39&lt;&gt;""),'040_現在位置'!$B$10,IF(ラインを消す,Y91,G23)))</f>
        <v/>
      </c>
      <c r="H23" s="13" t="str">
        <f ca="1">IF(積み上げ状況初期化,"",IF(AND(固定する,'040_現在位置'!N39&lt;&gt;""),'040_現在位置'!$B$10,IF(ラインを消す,Z91,H23)))</f>
        <v/>
      </c>
      <c r="I23" s="13" t="str">
        <f ca="1">IF(積み上げ状況初期化,"",IF(AND(固定する,'040_現在位置'!O39&lt;&gt;""),'040_現在位置'!$B$10,IF(ラインを消す,AA91,I23)))</f>
        <v/>
      </c>
      <c r="J23" s="13" t="str">
        <f ca="1">IF(積み上げ状況初期化,"",IF(AND(固定する,'040_現在位置'!P39&lt;&gt;""),'040_現在位置'!$B$10,IF(ラインを消す,AB91,J23)))</f>
        <v/>
      </c>
      <c r="K23" s="13" t="str">
        <f ca="1">IF(積み上げ状況初期化,"",IF(AND(固定する,'040_現在位置'!Q39&lt;&gt;""),'040_現在位置'!$B$10,IF(ラインを消す,AC91,K23)))</f>
        <v/>
      </c>
      <c r="L23" s="13" t="str">
        <f ca="1">IF(積み上げ状況初期化,"",IF(AND(固定する,'040_現在位置'!R39&lt;&gt;""),'040_現在位置'!$B$10,IF(ラインを消す,AD91,L23)))</f>
        <v/>
      </c>
      <c r="M23" s="6" t="s">
        <v>33</v>
      </c>
      <c r="N23">
        <f t="shared" si="0"/>
        <v>16</v>
      </c>
      <c r="O23" t="b">
        <f t="shared" ca="1" si="1"/>
        <v>0</v>
      </c>
      <c r="P23">
        <f t="shared" ca="1" si="2"/>
        <v>16</v>
      </c>
    </row>
    <row r="24" spans="1:21">
      <c r="A24">
        <v>4</v>
      </c>
      <c r="B24" s="6" t="s">
        <v>33</v>
      </c>
      <c r="C24" s="13" t="str">
        <f ca="1">IF(積み上げ状況初期化,"",IF(AND(固定する,'040_現在位置'!I40&lt;&gt;""),'040_現在位置'!$B$10,IF(ラインを消す,U92,C24)))</f>
        <v/>
      </c>
      <c r="D24" s="13" t="str">
        <f ca="1">IF(積み上げ状況初期化,"",IF(AND(固定する,'040_現在位置'!J40&lt;&gt;""),'040_現在位置'!$B$10,IF(ラインを消す,V92,D24)))</f>
        <v/>
      </c>
      <c r="E24" s="13" t="str">
        <f ca="1">IF(積み上げ状況初期化,"",IF(AND(固定する,'040_現在位置'!K40&lt;&gt;""),'040_現在位置'!$B$10,IF(ラインを消す,W92,E24)))</f>
        <v/>
      </c>
      <c r="F24" s="13" t="str">
        <f ca="1">IF(積み上げ状況初期化,"",IF(AND(固定する,'040_現在位置'!L40&lt;&gt;""),'040_現在位置'!$B$10,IF(ラインを消す,X92,F24)))</f>
        <v/>
      </c>
      <c r="G24" s="13" t="str">
        <f ca="1">IF(積み上げ状況初期化,"",IF(AND(固定する,'040_現在位置'!M40&lt;&gt;""),'040_現在位置'!$B$10,IF(ラインを消す,Y92,G24)))</f>
        <v/>
      </c>
      <c r="H24" s="13" t="str">
        <f ca="1">IF(積み上げ状況初期化,"",IF(AND(固定する,'040_現在位置'!N40&lt;&gt;""),'040_現在位置'!$B$10,IF(ラインを消す,Z92,H24)))</f>
        <v/>
      </c>
      <c r="I24" s="13" t="str">
        <f ca="1">IF(積み上げ状況初期化,"",IF(AND(固定する,'040_現在位置'!O40&lt;&gt;""),'040_現在位置'!$B$10,IF(ラインを消す,AA92,I24)))</f>
        <v/>
      </c>
      <c r="J24" s="13" t="str">
        <f ca="1">IF(積み上げ状況初期化,"",IF(AND(固定する,'040_現在位置'!P40&lt;&gt;""),'040_現在位置'!$B$10,IF(ラインを消す,AB92,J24)))</f>
        <v/>
      </c>
      <c r="K24" s="13" t="str">
        <f ca="1">IF(積み上げ状況初期化,"",IF(AND(固定する,'040_現在位置'!Q40&lt;&gt;""),'040_現在位置'!$B$10,IF(ラインを消す,AC92,K24)))</f>
        <v/>
      </c>
      <c r="L24" s="13" t="str">
        <f ca="1">IF(積み上げ状況初期化,"",IF(AND(固定する,'040_現在位置'!R40&lt;&gt;""),'040_現在位置'!$B$10,IF(ラインを消す,AD92,L24)))</f>
        <v/>
      </c>
      <c r="M24" s="6" t="s">
        <v>33</v>
      </c>
      <c r="N24">
        <f t="shared" si="0"/>
        <v>17</v>
      </c>
      <c r="O24" t="b">
        <f t="shared" ca="1" si="1"/>
        <v>0</v>
      </c>
      <c r="P24">
        <f t="shared" ca="1" si="2"/>
        <v>17</v>
      </c>
    </row>
    <row r="25" spans="1:21">
      <c r="A25">
        <v>3</v>
      </c>
      <c r="B25" s="6" t="s">
        <v>33</v>
      </c>
      <c r="C25" s="13" t="str">
        <f ca="1">IF(積み上げ状況初期化,"",IF(AND(固定する,'040_現在位置'!I41&lt;&gt;""),'040_現在位置'!$B$10,IF(ラインを消す,U93,C25)))</f>
        <v/>
      </c>
      <c r="D25" s="13" t="str">
        <f ca="1">IF(積み上げ状況初期化,"",IF(AND(固定する,'040_現在位置'!J41&lt;&gt;""),'040_現在位置'!$B$10,IF(ラインを消す,V93,D25)))</f>
        <v/>
      </c>
      <c r="E25" s="13" t="str">
        <f ca="1">IF(積み上げ状況初期化,"",IF(AND(固定する,'040_現在位置'!K41&lt;&gt;""),'040_現在位置'!$B$10,IF(ラインを消す,W93,E25)))</f>
        <v/>
      </c>
      <c r="F25" s="13" t="str">
        <f ca="1">IF(積み上げ状況初期化,"",IF(AND(固定する,'040_現在位置'!L41&lt;&gt;""),'040_現在位置'!$B$10,IF(ラインを消す,X93,F25)))</f>
        <v/>
      </c>
      <c r="G25" s="13" t="str">
        <f ca="1">IF(積み上げ状況初期化,"",IF(AND(固定する,'040_現在位置'!M41&lt;&gt;""),'040_現在位置'!$B$10,IF(ラインを消す,Y93,G25)))</f>
        <v/>
      </c>
      <c r="H25" s="13" t="str">
        <f ca="1">IF(積み上げ状況初期化,"",IF(AND(固定する,'040_現在位置'!N41&lt;&gt;""),'040_現在位置'!$B$10,IF(ラインを消す,Z93,H25)))</f>
        <v/>
      </c>
      <c r="I25" s="13" t="str">
        <f ca="1">IF(積み上げ状況初期化,"",IF(AND(固定する,'040_現在位置'!O41&lt;&gt;""),'040_現在位置'!$B$10,IF(ラインを消す,AA93,I25)))</f>
        <v/>
      </c>
      <c r="J25" s="13" t="str">
        <f ca="1">IF(積み上げ状況初期化,"",IF(AND(固定する,'040_現在位置'!P41&lt;&gt;""),'040_現在位置'!$B$10,IF(ラインを消す,AB93,J25)))</f>
        <v/>
      </c>
      <c r="K25" s="13" t="str">
        <f ca="1">IF(積み上げ状況初期化,"",IF(AND(固定する,'040_現在位置'!Q41&lt;&gt;""),'040_現在位置'!$B$10,IF(ラインを消す,AC93,K25)))</f>
        <v/>
      </c>
      <c r="L25" s="13" t="str">
        <f ca="1">IF(積み上げ状況初期化,"",IF(AND(固定する,'040_現在位置'!R41&lt;&gt;""),'040_現在位置'!$B$10,IF(ラインを消す,AD93,L25)))</f>
        <v/>
      </c>
      <c r="M25" s="6" t="s">
        <v>33</v>
      </c>
      <c r="N25">
        <f t="shared" si="0"/>
        <v>18</v>
      </c>
      <c r="O25" t="b">
        <f t="shared" ca="1" si="1"/>
        <v>0</v>
      </c>
      <c r="P25">
        <f t="shared" ca="1" si="2"/>
        <v>18</v>
      </c>
    </row>
    <row r="26" spans="1:21">
      <c r="A26">
        <v>2</v>
      </c>
      <c r="B26" s="6" t="s">
        <v>33</v>
      </c>
      <c r="C26" s="13" t="str">
        <f ca="1">IF(積み上げ状況初期化,"",IF(AND(固定する,'040_現在位置'!I42&lt;&gt;""),'040_現在位置'!$B$10,IF(ラインを消す,U94,C26)))</f>
        <v/>
      </c>
      <c r="D26" s="13" t="str">
        <f ca="1">IF(積み上げ状況初期化,"",IF(AND(固定する,'040_現在位置'!J42&lt;&gt;""),'040_現在位置'!$B$10,IF(ラインを消す,V94,D26)))</f>
        <v/>
      </c>
      <c r="E26" s="13" t="str">
        <f ca="1">IF(積み上げ状況初期化,"",IF(AND(固定する,'040_現在位置'!K42&lt;&gt;""),'040_現在位置'!$B$10,IF(ラインを消す,W94,E26)))</f>
        <v/>
      </c>
      <c r="F26" s="13" t="str">
        <f ca="1">IF(積み上げ状況初期化,"",IF(AND(固定する,'040_現在位置'!L42&lt;&gt;""),'040_現在位置'!$B$10,IF(ラインを消す,X94,F26)))</f>
        <v/>
      </c>
      <c r="G26" s="13" t="str">
        <f ca="1">IF(積み上げ状況初期化,"",IF(AND(固定する,'040_現在位置'!M42&lt;&gt;""),'040_現在位置'!$B$10,IF(ラインを消す,Y94,G26)))</f>
        <v/>
      </c>
      <c r="H26" s="13" t="str">
        <f ca="1">IF(積み上げ状況初期化,"",IF(AND(固定する,'040_現在位置'!N42&lt;&gt;""),'040_現在位置'!$B$10,IF(ラインを消す,Z94,H26)))</f>
        <v/>
      </c>
      <c r="I26" s="13" t="str">
        <f ca="1">IF(積み上げ状況初期化,"",IF(AND(固定する,'040_現在位置'!O42&lt;&gt;""),'040_現在位置'!$B$10,IF(ラインを消す,AA94,I26)))</f>
        <v/>
      </c>
      <c r="J26" s="13" t="str">
        <f ca="1">IF(積み上げ状況初期化,"",IF(AND(固定する,'040_現在位置'!P42&lt;&gt;""),'040_現在位置'!$B$10,IF(ラインを消す,AB94,J26)))</f>
        <v/>
      </c>
      <c r="K26" s="13" t="str">
        <f ca="1">IF(積み上げ状況初期化,"",IF(AND(固定する,'040_現在位置'!Q42&lt;&gt;""),'040_現在位置'!$B$10,IF(ラインを消す,AC94,K26)))</f>
        <v/>
      </c>
      <c r="L26" s="13" t="str">
        <f ca="1">IF(積み上げ状況初期化,"",IF(AND(固定する,'040_現在位置'!R42&lt;&gt;""),'040_現在位置'!$B$10,IF(ラインを消す,AD94,L26)))</f>
        <v/>
      </c>
      <c r="M26" s="6" t="s">
        <v>33</v>
      </c>
      <c r="N26">
        <f t="shared" si="0"/>
        <v>19</v>
      </c>
      <c r="O26" t="b">
        <f t="shared" ca="1" si="1"/>
        <v>0</v>
      </c>
      <c r="P26">
        <f t="shared" ca="1" si="2"/>
        <v>19</v>
      </c>
    </row>
    <row r="27" spans="1:21">
      <c r="A27">
        <v>1</v>
      </c>
      <c r="B27" s="6" t="s">
        <v>33</v>
      </c>
      <c r="C27" s="13" t="str">
        <f ca="1">IF(積み上げ状況初期化,"",IF(AND(固定する,'040_現在位置'!I43&lt;&gt;""),'040_現在位置'!$B$10,IF(ラインを消す,U95,C27)))</f>
        <v/>
      </c>
      <c r="D27" s="13" t="str">
        <f ca="1">IF(積み上げ状況初期化,"",IF(AND(固定する,'040_現在位置'!J43&lt;&gt;""),'040_現在位置'!$B$10,IF(ラインを消す,V95,D27)))</f>
        <v/>
      </c>
      <c r="E27" s="13" t="str">
        <f ca="1">IF(積み上げ状況初期化,"",IF(AND(固定する,'040_現在位置'!K43&lt;&gt;""),'040_現在位置'!$B$10,IF(ラインを消す,W95,E27)))</f>
        <v/>
      </c>
      <c r="F27" s="13" t="str">
        <f ca="1">IF(積み上げ状況初期化,"",IF(AND(固定する,'040_現在位置'!L43&lt;&gt;""),'040_現在位置'!$B$10,IF(ラインを消す,X95,F27)))</f>
        <v/>
      </c>
      <c r="G27" s="13" t="str">
        <f ca="1">IF(積み上げ状況初期化,"",IF(AND(固定する,'040_現在位置'!M43&lt;&gt;""),'040_現在位置'!$B$10,IF(ラインを消す,Y95,G27)))</f>
        <v/>
      </c>
      <c r="H27" s="13" t="str">
        <f ca="1">IF(積み上げ状況初期化,"",IF(AND(固定する,'040_現在位置'!N43&lt;&gt;""),'040_現在位置'!$B$10,IF(ラインを消す,Z95,H27)))</f>
        <v/>
      </c>
      <c r="I27" s="13" t="str">
        <f ca="1">IF(積み上げ状況初期化,"",IF(AND(固定する,'040_現在位置'!O43&lt;&gt;""),'040_現在位置'!$B$10,IF(ラインを消す,AA95,I27)))</f>
        <v/>
      </c>
      <c r="J27" s="13" t="str">
        <f ca="1">IF(積み上げ状況初期化,"",IF(AND(固定する,'040_現在位置'!P43&lt;&gt;""),'040_現在位置'!$B$10,IF(ラインを消す,AB95,J27)))</f>
        <v/>
      </c>
      <c r="K27" s="13" t="str">
        <f ca="1">IF(積み上げ状況初期化,"",IF(AND(固定する,'040_現在位置'!Q43&lt;&gt;""),'040_現在位置'!$B$10,IF(ラインを消す,AC95,K27)))</f>
        <v/>
      </c>
      <c r="L27" s="13" t="str">
        <f ca="1">IF(積み上げ状況初期化,"",IF(AND(固定する,'040_現在位置'!R43&lt;&gt;""),'040_現在位置'!$B$10,IF(ラインを消す,AD95,L27)))</f>
        <v/>
      </c>
      <c r="M27" s="6" t="s">
        <v>33</v>
      </c>
      <c r="N27">
        <f t="shared" si="0"/>
        <v>20</v>
      </c>
      <c r="O27" t="b">
        <f t="shared" ca="1" si="1"/>
        <v>0</v>
      </c>
      <c r="P27">
        <f t="shared" ca="1" si="2"/>
        <v>20</v>
      </c>
    </row>
    <row r="28" spans="1:21">
      <c r="A28">
        <v>0</v>
      </c>
      <c r="B28" s="6" t="s">
        <v>33</v>
      </c>
      <c r="C28" s="6" t="s">
        <v>33</v>
      </c>
      <c r="D28" s="6" t="s">
        <v>33</v>
      </c>
      <c r="E28" s="6" t="s">
        <v>33</v>
      </c>
      <c r="F28" s="6" t="s">
        <v>33</v>
      </c>
      <c r="G28" s="6" t="s">
        <v>33</v>
      </c>
      <c r="H28" s="6" t="s">
        <v>33</v>
      </c>
      <c r="I28" s="6" t="s">
        <v>33</v>
      </c>
      <c r="J28" s="6" t="s">
        <v>33</v>
      </c>
      <c r="K28" s="6" t="s">
        <v>33</v>
      </c>
      <c r="L28" s="6" t="s">
        <v>33</v>
      </c>
      <c r="M28" s="6" t="s">
        <v>33</v>
      </c>
    </row>
    <row r="29" spans="1:21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t="s">
        <v>235</v>
      </c>
      <c r="O29" cm="1">
        <f t="array" aca="1" ref="O29" ca="1">SUM(O8:O27*1)</f>
        <v>0</v>
      </c>
      <c r="Q29" t="s">
        <v>104</v>
      </c>
      <c r="U29" t="s">
        <v>286</v>
      </c>
    </row>
    <row r="30" spans="1:21">
      <c r="Q30">
        <f ca="1">VLOOKUP(20,$P$8:$P$27,1,TRUE)</f>
        <v>20</v>
      </c>
      <c r="U30" t="s">
        <v>302</v>
      </c>
    </row>
    <row r="31" spans="1:21">
      <c r="Q31">
        <f ca="1">VLOOKUP(Q30-1,$P$8:$P$27,1,TRUE)</f>
        <v>19</v>
      </c>
      <c r="U31" t="s">
        <v>287</v>
      </c>
    </row>
    <row r="32" spans="1:21">
      <c r="Q32">
        <f t="shared" ref="Q32:Q49" ca="1" si="3">VLOOKUP(Q31-1,$P$8:$P$27,1,TRUE)</f>
        <v>18</v>
      </c>
    </row>
    <row r="33" spans="17:17">
      <c r="Q33">
        <f t="shared" ca="1" si="3"/>
        <v>17</v>
      </c>
    </row>
    <row r="34" spans="17:17">
      <c r="Q34">
        <f t="shared" ca="1" si="3"/>
        <v>16</v>
      </c>
    </row>
    <row r="35" spans="17:17">
      <c r="Q35">
        <f t="shared" ca="1" si="3"/>
        <v>15</v>
      </c>
    </row>
    <row r="36" spans="17:17">
      <c r="Q36">
        <f t="shared" ca="1" si="3"/>
        <v>14</v>
      </c>
    </row>
    <row r="37" spans="17:17">
      <c r="Q37">
        <f t="shared" ca="1" si="3"/>
        <v>13</v>
      </c>
    </row>
    <row r="38" spans="17:17">
      <c r="Q38">
        <f t="shared" ca="1" si="3"/>
        <v>12</v>
      </c>
    </row>
    <row r="39" spans="17:17">
      <c r="Q39">
        <f t="shared" ca="1" si="3"/>
        <v>11</v>
      </c>
    </row>
    <row r="40" spans="17:17">
      <c r="Q40">
        <f t="shared" ca="1" si="3"/>
        <v>10</v>
      </c>
    </row>
    <row r="41" spans="17:17">
      <c r="Q41">
        <f t="shared" ca="1" si="3"/>
        <v>9</v>
      </c>
    </row>
    <row r="42" spans="17:17">
      <c r="Q42">
        <f t="shared" ca="1" si="3"/>
        <v>8</v>
      </c>
    </row>
    <row r="43" spans="17:17">
      <c r="Q43">
        <f t="shared" ca="1" si="3"/>
        <v>7</v>
      </c>
    </row>
    <row r="44" spans="17:17">
      <c r="Q44">
        <f t="shared" ca="1" si="3"/>
        <v>6</v>
      </c>
    </row>
    <row r="45" spans="17:17">
      <c r="Q45">
        <f t="shared" ca="1" si="3"/>
        <v>5</v>
      </c>
    </row>
    <row r="46" spans="17:17">
      <c r="Q46">
        <f t="shared" ca="1" si="3"/>
        <v>4</v>
      </c>
    </row>
    <row r="47" spans="17:17">
      <c r="Q47">
        <f t="shared" ca="1" si="3"/>
        <v>3</v>
      </c>
    </row>
    <row r="48" spans="17:17">
      <c r="Q48">
        <f t="shared" ca="1" si="3"/>
        <v>2</v>
      </c>
    </row>
    <row r="49" spans="17:18">
      <c r="Q49">
        <f t="shared" ca="1" si="3"/>
        <v>1</v>
      </c>
    </row>
    <row r="50" spans="17:18">
      <c r="R50" t="s">
        <v>105</v>
      </c>
    </row>
    <row r="51" spans="17:18">
      <c r="R51" cm="1">
        <f t="array" aca="1" ref="R51" ca="1">INDEX($Q$30:$Q$49,21- (ROW()-ROW($R$50)))</f>
        <v>1</v>
      </c>
    </row>
    <row r="52" spans="17:18">
      <c r="R52" cm="1">
        <f t="array" aca="1" ref="R52" ca="1">INDEX($Q$30:$Q$49,21- (ROW()-ROW($R$50)))</f>
        <v>2</v>
      </c>
    </row>
    <row r="53" spans="17:18">
      <c r="R53" cm="1">
        <f t="array" aca="1" ref="R53" ca="1">INDEX($Q$30:$Q$49,21- (ROW()-ROW($R$50)))</f>
        <v>3</v>
      </c>
    </row>
    <row r="54" spans="17:18">
      <c r="R54" cm="1">
        <f t="array" aca="1" ref="R54" ca="1">INDEX($Q$30:$Q$49,21- (ROW()-ROW($R$50)))</f>
        <v>4</v>
      </c>
    </row>
    <row r="55" spans="17:18">
      <c r="R55" cm="1">
        <f t="array" aca="1" ref="R55" ca="1">INDEX($Q$30:$Q$49,21- (ROW()-ROW($R$50)))</f>
        <v>5</v>
      </c>
    </row>
    <row r="56" spans="17:18">
      <c r="R56" cm="1">
        <f t="array" aca="1" ref="R56" ca="1">INDEX($Q$30:$Q$49,21- (ROW()-ROW($R$50)))</f>
        <v>6</v>
      </c>
    </row>
    <row r="57" spans="17:18">
      <c r="R57" cm="1">
        <f t="array" aca="1" ref="R57" ca="1">INDEX($Q$30:$Q$49,21- (ROW()-ROW($R$50)))</f>
        <v>7</v>
      </c>
    </row>
    <row r="58" spans="17:18">
      <c r="R58" cm="1">
        <f t="array" aca="1" ref="R58" ca="1">INDEX($Q$30:$Q$49,21- (ROW()-ROW($R$50)))</f>
        <v>8</v>
      </c>
    </row>
    <row r="59" spans="17:18">
      <c r="R59" cm="1">
        <f t="array" aca="1" ref="R59" ca="1">INDEX($Q$30:$Q$49,21- (ROW()-ROW($R$50)))</f>
        <v>9</v>
      </c>
    </row>
    <row r="60" spans="17:18">
      <c r="R60" cm="1">
        <f t="array" aca="1" ref="R60" ca="1">INDEX($Q$30:$Q$49,21- (ROW()-ROW($R$50)))</f>
        <v>10</v>
      </c>
    </row>
    <row r="61" spans="17:18">
      <c r="R61" cm="1">
        <f t="array" aca="1" ref="R61" ca="1">INDEX($Q$30:$Q$49,21- (ROW()-ROW($R$50)))</f>
        <v>11</v>
      </c>
    </row>
    <row r="62" spans="17:18">
      <c r="R62" cm="1">
        <f t="array" aca="1" ref="R62" ca="1">INDEX($Q$30:$Q$49,21- (ROW()-ROW($R$50)))</f>
        <v>12</v>
      </c>
    </row>
    <row r="63" spans="17:18">
      <c r="R63" cm="1">
        <f t="array" aca="1" ref="R63" ca="1">INDEX($Q$30:$Q$49,21- (ROW()-ROW($R$50)))</f>
        <v>13</v>
      </c>
    </row>
    <row r="64" spans="17:18">
      <c r="R64" cm="1">
        <f t="array" aca="1" ref="R64" ca="1">INDEX($Q$30:$Q$49,21- (ROW()-ROW($R$50)))</f>
        <v>14</v>
      </c>
    </row>
    <row r="65" spans="18:31">
      <c r="R65" cm="1">
        <f t="array" aca="1" ref="R65" ca="1">INDEX($Q$30:$Q$49,21- (ROW()-ROW($R$50)))</f>
        <v>15</v>
      </c>
    </row>
    <row r="66" spans="18:31">
      <c r="R66" cm="1">
        <f t="array" aca="1" ref="R66" ca="1">INDEX($Q$30:$Q$49,21- (ROW()-ROW($R$50)))</f>
        <v>16</v>
      </c>
    </row>
    <row r="67" spans="18:31">
      <c r="R67" cm="1">
        <f t="array" aca="1" ref="R67" ca="1">INDEX($Q$30:$Q$49,21- (ROW()-ROW($R$50)))</f>
        <v>17</v>
      </c>
    </row>
    <row r="68" spans="18:31">
      <c r="R68" cm="1">
        <f t="array" aca="1" ref="R68" ca="1">INDEX($Q$30:$Q$49,21- (ROW()-ROW($R$50)))</f>
        <v>18</v>
      </c>
    </row>
    <row r="69" spans="18:31">
      <c r="R69" cm="1">
        <f t="array" aca="1" ref="R69" ca="1">INDEX($Q$30:$Q$49,21- (ROW()-ROW($R$50)))</f>
        <v>19</v>
      </c>
    </row>
    <row r="70" spans="18:31">
      <c r="R70" cm="1">
        <f t="array" aca="1" ref="R70" ca="1">INDEX($Q$30:$Q$49,21- (ROW()-ROW($R$50)))</f>
        <v>20</v>
      </c>
      <c r="T70" s="4" t="s">
        <v>106</v>
      </c>
    </row>
    <row r="71" spans="18:31">
      <c r="T71">
        <v>0</v>
      </c>
      <c r="U71">
        <v>1</v>
      </c>
      <c r="V71">
        <v>2</v>
      </c>
      <c r="W71">
        <v>3</v>
      </c>
      <c r="X71">
        <v>4</v>
      </c>
      <c r="Y71">
        <v>5</v>
      </c>
      <c r="Z71">
        <v>6</v>
      </c>
      <c r="AA71">
        <v>7</v>
      </c>
      <c r="AB71">
        <v>8</v>
      </c>
      <c r="AC71">
        <v>9</v>
      </c>
      <c r="AD71">
        <v>10</v>
      </c>
      <c r="AE71">
        <v>11</v>
      </c>
    </row>
    <row r="72" spans="18:31">
      <c r="S72">
        <v>24</v>
      </c>
      <c r="T72" s="6" t="s">
        <v>33</v>
      </c>
      <c r="U72" s="6"/>
      <c r="V72" s="6"/>
      <c r="W72" s="6"/>
      <c r="X72" s="6"/>
      <c r="Y72" s="6"/>
      <c r="Z72" s="6"/>
      <c r="AA72" s="6"/>
      <c r="AB72" s="6"/>
      <c r="AC72" s="6"/>
      <c r="AD72" s="6"/>
      <c r="AE72" s="6" t="s">
        <v>33</v>
      </c>
    </row>
    <row r="73" spans="18:31">
      <c r="S73">
        <v>23</v>
      </c>
      <c r="T73" s="6" t="s">
        <v>33</v>
      </c>
      <c r="AE73" s="6" t="s">
        <v>33</v>
      </c>
    </row>
    <row r="74" spans="18:31">
      <c r="S74">
        <v>22</v>
      </c>
      <c r="T74" s="6" t="s">
        <v>33</v>
      </c>
      <c r="AE74" s="6" t="s">
        <v>33</v>
      </c>
    </row>
    <row r="75" spans="18:31">
      <c r="S75">
        <v>21</v>
      </c>
      <c r="T75" s="6" t="s">
        <v>33</v>
      </c>
      <c r="U75" s="60" t="str">
        <f>""</f>
        <v/>
      </c>
      <c r="V75" s="60" t="str">
        <f>""</f>
        <v/>
      </c>
      <c r="W75" s="60" t="str">
        <f>""</f>
        <v/>
      </c>
      <c r="X75" s="60" t="str">
        <f>""</f>
        <v/>
      </c>
      <c r="Y75" s="60" t="str">
        <f>""</f>
        <v/>
      </c>
      <c r="Z75" s="60" t="str">
        <f>""</f>
        <v/>
      </c>
      <c r="AA75" s="60" t="str">
        <f>""</f>
        <v/>
      </c>
      <c r="AB75" s="60" t="str">
        <f>""</f>
        <v/>
      </c>
      <c r="AC75" s="60" t="str">
        <f>""</f>
        <v/>
      </c>
      <c r="AD75" s="60" t="str">
        <f>""</f>
        <v/>
      </c>
      <c r="AE75" s="6" t="s">
        <v>33</v>
      </c>
    </row>
    <row r="76" spans="18:31">
      <c r="S76">
        <v>20</v>
      </c>
      <c r="T76" s="6" t="s">
        <v>33</v>
      </c>
      <c r="U76" s="14" t="str" cm="1">
        <f t="array" aca="1" ref="U76" ca="1">IF(ISERROR($R51),"",INDEX(積み上げ状況,$R51,U$71))</f>
        <v/>
      </c>
      <c r="V76" s="14" t="str" cm="1">
        <f t="array" aca="1" ref="V76" ca="1">IF(ISERROR($R51),"",INDEX(積み上げ状況,$R51,V$71))</f>
        <v/>
      </c>
      <c r="W76" s="14" t="str" cm="1">
        <f t="array" aca="1" ref="W76" ca="1">IF(ISERROR($R51),"",INDEX(積み上げ状況,$R51,W$71))</f>
        <v/>
      </c>
      <c r="X76" s="14" t="str" cm="1">
        <f t="array" aca="1" ref="X76" ca="1">IF(ISERROR($R51),"",INDEX(積み上げ状況,$R51,X$71))</f>
        <v/>
      </c>
      <c r="Y76" s="14" t="str" cm="1">
        <f t="array" aca="1" ref="Y76" ca="1">IF(ISERROR($R51),"",INDEX(積み上げ状況,$R51,Y$71))</f>
        <v/>
      </c>
      <c r="Z76" s="14" t="str" cm="1">
        <f t="array" aca="1" ref="Z76" ca="1">IF(ISERROR($R51),"",INDEX(積み上げ状況,$R51,Z$71))</f>
        <v/>
      </c>
      <c r="AA76" s="14" t="str" cm="1">
        <f t="array" aca="1" ref="AA76" ca="1">IF(ISERROR($R51),"",INDEX(積み上げ状況,$R51,AA$71))</f>
        <v/>
      </c>
      <c r="AB76" s="14" t="str" cm="1">
        <f t="array" aca="1" ref="AB76" ca="1">IF(ISERROR($R51),"",INDEX(積み上げ状況,$R51,AB$71))</f>
        <v/>
      </c>
      <c r="AC76" s="14" t="str" cm="1">
        <f t="array" aca="1" ref="AC76" ca="1">IF(ISERROR($R51),"",INDEX(積み上げ状況,$R51,AC$71))</f>
        <v/>
      </c>
      <c r="AD76" s="14" t="str" cm="1">
        <f t="array" aca="1" ref="AD76" ca="1">IF(ISERROR($R51),"",INDEX(積み上げ状況,$R51,AD$71))</f>
        <v/>
      </c>
      <c r="AE76" s="6" t="s">
        <v>33</v>
      </c>
    </row>
    <row r="77" spans="18:31">
      <c r="S77">
        <v>19</v>
      </c>
      <c r="T77" s="6" t="s">
        <v>33</v>
      </c>
      <c r="U77" s="13" t="str" cm="1">
        <f t="array" aca="1" ref="U77" ca="1">IF(ISERROR($R52),"",INDEX(積み上げ状況,$R52,U$71))</f>
        <v/>
      </c>
      <c r="V77" s="13" t="str" cm="1">
        <f t="array" aca="1" ref="V77" ca="1">IF(ISERROR($R52),"",INDEX(積み上げ状況,$R52,V$71))</f>
        <v/>
      </c>
      <c r="W77" s="13" t="str" cm="1">
        <f t="array" aca="1" ref="W77" ca="1">IF(ISERROR($R52),"",INDEX(積み上げ状況,$R52,W$71))</f>
        <v/>
      </c>
      <c r="X77" s="13" t="str" cm="1">
        <f t="array" aca="1" ref="X77" ca="1">IF(ISERROR($R52),"",INDEX(積み上げ状況,$R52,X$71))</f>
        <v/>
      </c>
      <c r="Y77" s="13" t="str" cm="1">
        <f t="array" aca="1" ref="Y77" ca="1">IF(ISERROR($R52),"",INDEX(積み上げ状況,$R52,Y$71))</f>
        <v/>
      </c>
      <c r="Z77" s="13" t="str" cm="1">
        <f t="array" aca="1" ref="Z77" ca="1">IF(ISERROR($R52),"",INDEX(積み上げ状況,$R52,Z$71))</f>
        <v/>
      </c>
      <c r="AA77" s="13" t="str" cm="1">
        <f t="array" aca="1" ref="AA77" ca="1">IF(ISERROR($R52),"",INDEX(積み上げ状況,$R52,AA$71))</f>
        <v/>
      </c>
      <c r="AB77" s="13" t="str" cm="1">
        <f t="array" aca="1" ref="AB77" ca="1">IF(ISERROR($R52),"",INDEX(積み上げ状況,$R52,AB$71))</f>
        <v/>
      </c>
      <c r="AC77" s="13" t="str" cm="1">
        <f t="array" aca="1" ref="AC77" ca="1">IF(ISERROR($R52),"",INDEX(積み上げ状況,$R52,AC$71))</f>
        <v/>
      </c>
      <c r="AD77" s="13" t="str" cm="1">
        <f t="array" aca="1" ref="AD77" ca="1">IF(ISERROR($R52),"",INDEX(積み上げ状況,$R52,AD$71))</f>
        <v/>
      </c>
      <c r="AE77" s="6" t="s">
        <v>33</v>
      </c>
    </row>
    <row r="78" spans="18:31">
      <c r="S78">
        <v>18</v>
      </c>
      <c r="T78" s="6" t="s">
        <v>33</v>
      </c>
      <c r="U78" s="13" t="str" cm="1">
        <f t="array" aca="1" ref="U78" ca="1">IF(ISERROR($R53),"",INDEX(積み上げ状況,$R53,U$71))</f>
        <v/>
      </c>
      <c r="V78" s="13" t="str" cm="1">
        <f t="array" aca="1" ref="V78" ca="1">IF(ISERROR($R53),"",INDEX(積み上げ状況,$R53,V$71))</f>
        <v/>
      </c>
      <c r="W78" s="13" t="str" cm="1">
        <f t="array" aca="1" ref="W78" ca="1">IF(ISERROR($R53),"",INDEX(積み上げ状況,$R53,W$71))</f>
        <v/>
      </c>
      <c r="X78" s="13" t="str" cm="1">
        <f t="array" aca="1" ref="X78" ca="1">IF(ISERROR($R53),"",INDEX(積み上げ状況,$R53,X$71))</f>
        <v/>
      </c>
      <c r="Y78" s="13" t="str" cm="1">
        <f t="array" aca="1" ref="Y78" ca="1">IF(ISERROR($R53),"",INDEX(積み上げ状況,$R53,Y$71))</f>
        <v/>
      </c>
      <c r="Z78" s="13" t="str" cm="1">
        <f t="array" aca="1" ref="Z78" ca="1">IF(ISERROR($R53),"",INDEX(積み上げ状況,$R53,Z$71))</f>
        <v/>
      </c>
      <c r="AA78" s="13" t="str" cm="1">
        <f t="array" aca="1" ref="AA78" ca="1">IF(ISERROR($R53),"",INDEX(積み上げ状況,$R53,AA$71))</f>
        <v/>
      </c>
      <c r="AB78" s="13" t="str" cm="1">
        <f t="array" aca="1" ref="AB78" ca="1">IF(ISERROR($R53),"",INDEX(積み上げ状況,$R53,AB$71))</f>
        <v/>
      </c>
      <c r="AC78" s="13" t="str" cm="1">
        <f t="array" aca="1" ref="AC78" ca="1">IF(ISERROR($R53),"",INDEX(積み上げ状況,$R53,AC$71))</f>
        <v/>
      </c>
      <c r="AD78" s="13" t="str" cm="1">
        <f t="array" aca="1" ref="AD78" ca="1">IF(ISERROR($R53),"",INDEX(積み上げ状況,$R53,AD$71))</f>
        <v/>
      </c>
      <c r="AE78" s="6" t="s">
        <v>33</v>
      </c>
    </row>
    <row r="79" spans="18:31">
      <c r="S79">
        <v>17</v>
      </c>
      <c r="T79" s="6" t="s">
        <v>33</v>
      </c>
      <c r="U79" s="13" t="str" cm="1">
        <f t="array" aca="1" ref="U79" ca="1">IF(ISERROR($R54),"",INDEX(積み上げ状況,$R54,U$71))</f>
        <v/>
      </c>
      <c r="V79" s="13" t="str" cm="1">
        <f t="array" aca="1" ref="V79" ca="1">IF(ISERROR($R54),"",INDEX(積み上げ状況,$R54,V$71))</f>
        <v/>
      </c>
      <c r="W79" s="13" t="str" cm="1">
        <f t="array" aca="1" ref="W79" ca="1">IF(ISERROR($R54),"",INDEX(積み上げ状況,$R54,W$71))</f>
        <v/>
      </c>
      <c r="X79" s="13" t="str" cm="1">
        <f t="array" aca="1" ref="X79" ca="1">IF(ISERROR($R54),"",INDEX(積み上げ状況,$R54,X$71))</f>
        <v/>
      </c>
      <c r="Y79" s="13" t="str" cm="1">
        <f t="array" aca="1" ref="Y79" ca="1">IF(ISERROR($R54),"",INDEX(積み上げ状況,$R54,Y$71))</f>
        <v/>
      </c>
      <c r="Z79" s="13" t="str" cm="1">
        <f t="array" aca="1" ref="Z79" ca="1">IF(ISERROR($R54),"",INDEX(積み上げ状況,$R54,Z$71))</f>
        <v/>
      </c>
      <c r="AA79" s="13" t="str" cm="1">
        <f t="array" aca="1" ref="AA79" ca="1">IF(ISERROR($R54),"",INDEX(積み上げ状況,$R54,AA$71))</f>
        <v/>
      </c>
      <c r="AB79" s="13" t="str" cm="1">
        <f t="array" aca="1" ref="AB79" ca="1">IF(ISERROR($R54),"",INDEX(積み上げ状況,$R54,AB$71))</f>
        <v/>
      </c>
      <c r="AC79" s="13" t="str" cm="1">
        <f t="array" aca="1" ref="AC79" ca="1">IF(ISERROR($R54),"",INDEX(積み上げ状況,$R54,AC$71))</f>
        <v/>
      </c>
      <c r="AD79" s="13" t="str" cm="1">
        <f t="array" aca="1" ref="AD79" ca="1">IF(ISERROR($R54),"",INDEX(積み上げ状況,$R54,AD$71))</f>
        <v/>
      </c>
      <c r="AE79" s="6" t="s">
        <v>33</v>
      </c>
    </row>
    <row r="80" spans="18:31">
      <c r="S80">
        <v>16</v>
      </c>
      <c r="T80" s="6" t="s">
        <v>33</v>
      </c>
      <c r="U80" s="13" t="str" cm="1">
        <f t="array" aca="1" ref="U80" ca="1">IF(ISERROR($R55),"",INDEX(積み上げ状況,$R55,U$71))</f>
        <v/>
      </c>
      <c r="V80" s="13" t="str" cm="1">
        <f t="array" aca="1" ref="V80" ca="1">IF(ISERROR($R55),"",INDEX(積み上げ状況,$R55,V$71))</f>
        <v/>
      </c>
      <c r="W80" s="13" t="str" cm="1">
        <f t="array" aca="1" ref="W80" ca="1">IF(ISERROR($R55),"",INDEX(積み上げ状況,$R55,W$71))</f>
        <v/>
      </c>
      <c r="X80" s="13" t="str" cm="1">
        <f t="array" aca="1" ref="X80" ca="1">IF(ISERROR($R55),"",INDEX(積み上げ状況,$R55,X$71))</f>
        <v/>
      </c>
      <c r="Y80" s="13" t="str" cm="1">
        <f t="array" aca="1" ref="Y80" ca="1">IF(ISERROR($R55),"",INDEX(積み上げ状況,$R55,Y$71))</f>
        <v/>
      </c>
      <c r="Z80" s="13" t="str" cm="1">
        <f t="array" aca="1" ref="Z80" ca="1">IF(ISERROR($R55),"",INDEX(積み上げ状況,$R55,Z$71))</f>
        <v/>
      </c>
      <c r="AA80" s="13" t="str" cm="1">
        <f t="array" aca="1" ref="AA80" ca="1">IF(ISERROR($R55),"",INDEX(積み上げ状況,$R55,AA$71))</f>
        <v/>
      </c>
      <c r="AB80" s="13" t="str" cm="1">
        <f t="array" aca="1" ref="AB80" ca="1">IF(ISERROR($R55),"",INDEX(積み上げ状況,$R55,AB$71))</f>
        <v/>
      </c>
      <c r="AC80" s="13" t="str" cm="1">
        <f t="array" aca="1" ref="AC80" ca="1">IF(ISERROR($R55),"",INDEX(積み上げ状況,$R55,AC$71))</f>
        <v/>
      </c>
      <c r="AD80" s="13" t="str" cm="1">
        <f t="array" aca="1" ref="AD80" ca="1">IF(ISERROR($R55),"",INDEX(積み上げ状況,$R55,AD$71))</f>
        <v/>
      </c>
      <c r="AE80" s="6" t="s">
        <v>33</v>
      </c>
    </row>
    <row r="81" spans="19:31">
      <c r="S81">
        <v>15</v>
      </c>
      <c r="T81" s="6" t="s">
        <v>33</v>
      </c>
      <c r="U81" s="13" t="str" cm="1">
        <f t="array" aca="1" ref="U81" ca="1">IF(ISERROR($R56),"",INDEX(積み上げ状況,$R56,U$71))</f>
        <v/>
      </c>
      <c r="V81" s="13" t="str" cm="1">
        <f t="array" aca="1" ref="V81" ca="1">IF(ISERROR($R56),"",INDEX(積み上げ状況,$R56,V$71))</f>
        <v/>
      </c>
      <c r="W81" s="13" t="str" cm="1">
        <f t="array" aca="1" ref="W81" ca="1">IF(ISERROR($R56),"",INDEX(積み上げ状況,$R56,W$71))</f>
        <v/>
      </c>
      <c r="X81" s="13" t="str" cm="1">
        <f t="array" aca="1" ref="X81" ca="1">IF(ISERROR($R56),"",INDEX(積み上げ状況,$R56,X$71))</f>
        <v/>
      </c>
      <c r="Y81" s="13" t="str" cm="1">
        <f t="array" aca="1" ref="Y81" ca="1">IF(ISERROR($R56),"",INDEX(積み上げ状況,$R56,Y$71))</f>
        <v/>
      </c>
      <c r="Z81" s="13" t="str" cm="1">
        <f t="array" aca="1" ref="Z81" ca="1">IF(ISERROR($R56),"",INDEX(積み上げ状況,$R56,Z$71))</f>
        <v/>
      </c>
      <c r="AA81" s="13" t="str" cm="1">
        <f t="array" aca="1" ref="AA81" ca="1">IF(ISERROR($R56),"",INDEX(積み上げ状況,$R56,AA$71))</f>
        <v/>
      </c>
      <c r="AB81" s="13" t="str" cm="1">
        <f t="array" aca="1" ref="AB81" ca="1">IF(ISERROR($R56),"",INDEX(積み上げ状況,$R56,AB$71))</f>
        <v/>
      </c>
      <c r="AC81" s="13" t="str" cm="1">
        <f t="array" aca="1" ref="AC81" ca="1">IF(ISERROR($R56),"",INDEX(積み上げ状況,$R56,AC$71))</f>
        <v/>
      </c>
      <c r="AD81" s="13" t="str" cm="1">
        <f t="array" aca="1" ref="AD81" ca="1">IF(ISERROR($R56),"",INDEX(積み上げ状況,$R56,AD$71))</f>
        <v/>
      </c>
      <c r="AE81" s="6" t="s">
        <v>33</v>
      </c>
    </row>
    <row r="82" spans="19:31">
      <c r="S82">
        <v>14</v>
      </c>
      <c r="T82" s="6" t="s">
        <v>33</v>
      </c>
      <c r="U82" s="13" t="str" cm="1">
        <f t="array" aca="1" ref="U82" ca="1">IF(ISERROR($R57),"",INDEX(積み上げ状況,$R57,U$71))</f>
        <v/>
      </c>
      <c r="V82" s="13" t="str" cm="1">
        <f t="array" aca="1" ref="V82" ca="1">IF(ISERROR($R57),"",INDEX(積み上げ状況,$R57,V$71))</f>
        <v/>
      </c>
      <c r="W82" s="13" t="str" cm="1">
        <f t="array" aca="1" ref="W82" ca="1">IF(ISERROR($R57),"",INDEX(積み上げ状況,$R57,W$71))</f>
        <v/>
      </c>
      <c r="X82" s="13" t="str" cm="1">
        <f t="array" aca="1" ref="X82" ca="1">IF(ISERROR($R57),"",INDEX(積み上げ状況,$R57,X$71))</f>
        <v/>
      </c>
      <c r="Y82" s="13" t="str" cm="1">
        <f t="array" aca="1" ref="Y82" ca="1">IF(ISERROR($R57),"",INDEX(積み上げ状況,$R57,Y$71))</f>
        <v/>
      </c>
      <c r="Z82" s="13" t="str" cm="1">
        <f t="array" aca="1" ref="Z82" ca="1">IF(ISERROR($R57),"",INDEX(積み上げ状況,$R57,Z$71))</f>
        <v/>
      </c>
      <c r="AA82" s="13" t="str" cm="1">
        <f t="array" aca="1" ref="AA82" ca="1">IF(ISERROR($R57),"",INDEX(積み上げ状況,$R57,AA$71))</f>
        <v/>
      </c>
      <c r="AB82" s="13" t="str" cm="1">
        <f t="array" aca="1" ref="AB82" ca="1">IF(ISERROR($R57),"",INDEX(積み上げ状況,$R57,AB$71))</f>
        <v/>
      </c>
      <c r="AC82" s="13" t="str" cm="1">
        <f t="array" aca="1" ref="AC82" ca="1">IF(ISERROR($R57),"",INDEX(積み上げ状況,$R57,AC$71))</f>
        <v/>
      </c>
      <c r="AD82" s="13" t="str" cm="1">
        <f t="array" aca="1" ref="AD82" ca="1">IF(ISERROR($R57),"",INDEX(積み上げ状況,$R57,AD$71))</f>
        <v/>
      </c>
      <c r="AE82" s="6" t="s">
        <v>33</v>
      </c>
    </row>
    <row r="83" spans="19:31">
      <c r="S83">
        <v>13</v>
      </c>
      <c r="T83" s="6" t="s">
        <v>33</v>
      </c>
      <c r="U83" s="13" t="str" cm="1">
        <f t="array" aca="1" ref="U83" ca="1">IF(ISERROR($R58),"",INDEX(積み上げ状況,$R58,U$71))</f>
        <v/>
      </c>
      <c r="V83" s="13" t="str" cm="1">
        <f t="array" aca="1" ref="V83" ca="1">IF(ISERROR($R58),"",INDEX(積み上げ状況,$R58,V$71))</f>
        <v/>
      </c>
      <c r="W83" s="13" t="str" cm="1">
        <f t="array" aca="1" ref="W83" ca="1">IF(ISERROR($R58),"",INDEX(積み上げ状況,$R58,W$71))</f>
        <v/>
      </c>
      <c r="X83" s="13" t="str" cm="1">
        <f t="array" aca="1" ref="X83" ca="1">IF(ISERROR($R58),"",INDEX(積み上げ状況,$R58,X$71))</f>
        <v/>
      </c>
      <c r="Y83" s="13" t="str" cm="1">
        <f t="array" aca="1" ref="Y83" ca="1">IF(ISERROR($R58),"",INDEX(積み上げ状況,$R58,Y$71))</f>
        <v/>
      </c>
      <c r="Z83" s="13" t="str" cm="1">
        <f t="array" aca="1" ref="Z83" ca="1">IF(ISERROR($R58),"",INDEX(積み上げ状況,$R58,Z$71))</f>
        <v/>
      </c>
      <c r="AA83" s="13" t="str" cm="1">
        <f t="array" aca="1" ref="AA83" ca="1">IF(ISERROR($R58),"",INDEX(積み上げ状況,$R58,AA$71))</f>
        <v/>
      </c>
      <c r="AB83" s="13" t="str" cm="1">
        <f t="array" aca="1" ref="AB83" ca="1">IF(ISERROR($R58),"",INDEX(積み上げ状況,$R58,AB$71))</f>
        <v/>
      </c>
      <c r="AC83" s="13" t="str" cm="1">
        <f t="array" aca="1" ref="AC83" ca="1">IF(ISERROR($R58),"",INDEX(積み上げ状況,$R58,AC$71))</f>
        <v/>
      </c>
      <c r="AD83" s="13" t="str" cm="1">
        <f t="array" aca="1" ref="AD83" ca="1">IF(ISERROR($R58),"",INDEX(積み上げ状況,$R58,AD$71))</f>
        <v/>
      </c>
      <c r="AE83" s="6" t="s">
        <v>33</v>
      </c>
    </row>
    <row r="84" spans="19:31">
      <c r="S84">
        <v>12</v>
      </c>
      <c r="T84" s="6" t="s">
        <v>33</v>
      </c>
      <c r="U84" s="13" t="str" cm="1">
        <f t="array" aca="1" ref="U84" ca="1">IF(ISERROR($R59),"",INDEX(積み上げ状況,$R59,U$71))</f>
        <v/>
      </c>
      <c r="V84" s="13" t="str" cm="1">
        <f t="array" aca="1" ref="V84" ca="1">IF(ISERROR($R59),"",INDEX(積み上げ状況,$R59,V$71))</f>
        <v/>
      </c>
      <c r="W84" s="13" t="str" cm="1">
        <f t="array" aca="1" ref="W84" ca="1">IF(ISERROR($R59),"",INDEX(積み上げ状況,$R59,W$71))</f>
        <v/>
      </c>
      <c r="X84" s="13" t="str" cm="1">
        <f t="array" aca="1" ref="X84" ca="1">IF(ISERROR($R59),"",INDEX(積み上げ状況,$R59,X$71))</f>
        <v/>
      </c>
      <c r="Y84" s="13" t="str" cm="1">
        <f t="array" aca="1" ref="Y84" ca="1">IF(ISERROR($R59),"",INDEX(積み上げ状況,$R59,Y$71))</f>
        <v/>
      </c>
      <c r="Z84" s="13" t="str" cm="1">
        <f t="array" aca="1" ref="Z84" ca="1">IF(ISERROR($R59),"",INDEX(積み上げ状況,$R59,Z$71))</f>
        <v/>
      </c>
      <c r="AA84" s="13" t="str" cm="1">
        <f t="array" aca="1" ref="AA84" ca="1">IF(ISERROR($R59),"",INDEX(積み上げ状況,$R59,AA$71))</f>
        <v/>
      </c>
      <c r="AB84" s="13" t="str" cm="1">
        <f t="array" aca="1" ref="AB84" ca="1">IF(ISERROR($R59),"",INDEX(積み上げ状況,$R59,AB$71))</f>
        <v/>
      </c>
      <c r="AC84" s="13" t="str" cm="1">
        <f t="array" aca="1" ref="AC84" ca="1">IF(ISERROR($R59),"",INDEX(積み上げ状況,$R59,AC$71))</f>
        <v/>
      </c>
      <c r="AD84" s="13" t="str" cm="1">
        <f t="array" aca="1" ref="AD84" ca="1">IF(ISERROR($R59),"",INDEX(積み上げ状況,$R59,AD$71))</f>
        <v/>
      </c>
      <c r="AE84" s="6" t="s">
        <v>33</v>
      </c>
    </row>
    <row r="85" spans="19:31">
      <c r="S85">
        <v>11</v>
      </c>
      <c r="T85" s="6" t="s">
        <v>33</v>
      </c>
      <c r="U85" s="13" t="str" cm="1">
        <f t="array" aca="1" ref="U85" ca="1">IF(ISERROR($R60),"",INDEX(積み上げ状況,$R60,U$71))</f>
        <v/>
      </c>
      <c r="V85" s="13" t="str" cm="1">
        <f t="array" aca="1" ref="V85" ca="1">IF(ISERROR($R60),"",INDEX(積み上げ状況,$R60,V$71))</f>
        <v/>
      </c>
      <c r="W85" s="13" t="str" cm="1">
        <f t="array" aca="1" ref="W85" ca="1">IF(ISERROR($R60),"",INDEX(積み上げ状況,$R60,W$71))</f>
        <v/>
      </c>
      <c r="X85" s="13" t="str" cm="1">
        <f t="array" aca="1" ref="X85" ca="1">IF(ISERROR($R60),"",INDEX(積み上げ状況,$R60,X$71))</f>
        <v/>
      </c>
      <c r="Y85" s="13" t="str" cm="1">
        <f t="array" aca="1" ref="Y85" ca="1">IF(ISERROR($R60),"",INDEX(積み上げ状況,$R60,Y$71))</f>
        <v/>
      </c>
      <c r="Z85" s="13" t="str" cm="1">
        <f t="array" aca="1" ref="Z85" ca="1">IF(ISERROR($R60),"",INDEX(積み上げ状況,$R60,Z$71))</f>
        <v/>
      </c>
      <c r="AA85" s="13" t="str" cm="1">
        <f t="array" aca="1" ref="AA85" ca="1">IF(ISERROR($R60),"",INDEX(積み上げ状況,$R60,AA$71))</f>
        <v/>
      </c>
      <c r="AB85" s="13" t="str" cm="1">
        <f t="array" aca="1" ref="AB85" ca="1">IF(ISERROR($R60),"",INDEX(積み上げ状況,$R60,AB$71))</f>
        <v/>
      </c>
      <c r="AC85" s="13" t="str" cm="1">
        <f t="array" aca="1" ref="AC85" ca="1">IF(ISERROR($R60),"",INDEX(積み上げ状況,$R60,AC$71))</f>
        <v/>
      </c>
      <c r="AD85" s="13" t="str" cm="1">
        <f t="array" aca="1" ref="AD85" ca="1">IF(ISERROR($R60),"",INDEX(積み上げ状況,$R60,AD$71))</f>
        <v/>
      </c>
      <c r="AE85" s="6" t="s">
        <v>33</v>
      </c>
    </row>
    <row r="86" spans="19:31">
      <c r="S86">
        <v>10</v>
      </c>
      <c r="T86" s="6" t="s">
        <v>33</v>
      </c>
      <c r="U86" s="13" t="str" cm="1">
        <f t="array" aca="1" ref="U86" ca="1">IF(ISERROR($R61),"",INDEX(積み上げ状況,$R61,U$71))</f>
        <v/>
      </c>
      <c r="V86" s="13" t="str" cm="1">
        <f t="array" aca="1" ref="V86" ca="1">IF(ISERROR($R61),"",INDEX(積み上げ状況,$R61,V$71))</f>
        <v/>
      </c>
      <c r="W86" s="13" t="str" cm="1">
        <f t="array" aca="1" ref="W86" ca="1">IF(ISERROR($R61),"",INDEX(積み上げ状況,$R61,W$71))</f>
        <v/>
      </c>
      <c r="X86" s="13" t="str" cm="1">
        <f t="array" aca="1" ref="X86" ca="1">IF(ISERROR($R61),"",INDEX(積み上げ状況,$R61,X$71))</f>
        <v/>
      </c>
      <c r="Y86" s="13" t="str" cm="1">
        <f t="array" aca="1" ref="Y86" ca="1">IF(ISERROR($R61),"",INDEX(積み上げ状況,$R61,Y$71))</f>
        <v/>
      </c>
      <c r="Z86" s="13" t="str" cm="1">
        <f t="array" aca="1" ref="Z86" ca="1">IF(ISERROR($R61),"",INDEX(積み上げ状況,$R61,Z$71))</f>
        <v/>
      </c>
      <c r="AA86" s="13" t="str" cm="1">
        <f t="array" aca="1" ref="AA86" ca="1">IF(ISERROR($R61),"",INDEX(積み上げ状況,$R61,AA$71))</f>
        <v/>
      </c>
      <c r="AB86" s="13" t="str" cm="1">
        <f t="array" aca="1" ref="AB86" ca="1">IF(ISERROR($R61),"",INDEX(積み上げ状況,$R61,AB$71))</f>
        <v/>
      </c>
      <c r="AC86" s="13" t="str" cm="1">
        <f t="array" aca="1" ref="AC86" ca="1">IF(ISERROR($R61),"",INDEX(積み上げ状況,$R61,AC$71))</f>
        <v/>
      </c>
      <c r="AD86" s="13" t="str" cm="1">
        <f t="array" aca="1" ref="AD86" ca="1">IF(ISERROR($R61),"",INDEX(積み上げ状況,$R61,AD$71))</f>
        <v/>
      </c>
      <c r="AE86" s="6" t="s">
        <v>33</v>
      </c>
    </row>
    <row r="87" spans="19:31">
      <c r="S87">
        <v>9</v>
      </c>
      <c r="T87" s="6" t="s">
        <v>33</v>
      </c>
      <c r="U87" s="13" t="str" cm="1">
        <f t="array" aca="1" ref="U87" ca="1">IF(ISERROR($R62),"",INDEX(積み上げ状況,$R62,U$71))</f>
        <v/>
      </c>
      <c r="V87" s="13" t="str" cm="1">
        <f t="array" aca="1" ref="V87" ca="1">IF(ISERROR($R62),"",INDEX(積み上げ状況,$R62,V$71))</f>
        <v/>
      </c>
      <c r="W87" s="13" t="str" cm="1">
        <f t="array" aca="1" ref="W87" ca="1">IF(ISERROR($R62),"",INDEX(積み上げ状況,$R62,W$71))</f>
        <v/>
      </c>
      <c r="X87" s="13" t="str" cm="1">
        <f t="array" aca="1" ref="X87" ca="1">IF(ISERROR($R62),"",INDEX(積み上げ状況,$R62,X$71))</f>
        <v/>
      </c>
      <c r="Y87" s="13" t="str" cm="1">
        <f t="array" aca="1" ref="Y87" ca="1">IF(ISERROR($R62),"",INDEX(積み上げ状況,$R62,Y$71))</f>
        <v/>
      </c>
      <c r="Z87" s="13" t="str" cm="1">
        <f t="array" aca="1" ref="Z87" ca="1">IF(ISERROR($R62),"",INDEX(積み上げ状況,$R62,Z$71))</f>
        <v/>
      </c>
      <c r="AA87" s="13" t="str" cm="1">
        <f t="array" aca="1" ref="AA87" ca="1">IF(ISERROR($R62),"",INDEX(積み上げ状況,$R62,AA$71))</f>
        <v/>
      </c>
      <c r="AB87" s="13" t="str" cm="1">
        <f t="array" aca="1" ref="AB87" ca="1">IF(ISERROR($R62),"",INDEX(積み上げ状況,$R62,AB$71))</f>
        <v/>
      </c>
      <c r="AC87" s="13" t="str" cm="1">
        <f t="array" aca="1" ref="AC87" ca="1">IF(ISERROR($R62),"",INDEX(積み上げ状況,$R62,AC$71))</f>
        <v/>
      </c>
      <c r="AD87" s="13" t="str" cm="1">
        <f t="array" aca="1" ref="AD87" ca="1">IF(ISERROR($R62),"",INDEX(積み上げ状況,$R62,AD$71))</f>
        <v/>
      </c>
      <c r="AE87" s="6" t="s">
        <v>33</v>
      </c>
    </row>
    <row r="88" spans="19:31">
      <c r="S88">
        <v>8</v>
      </c>
      <c r="T88" s="6" t="s">
        <v>33</v>
      </c>
      <c r="U88" s="13" t="str" cm="1">
        <f t="array" aca="1" ref="U88" ca="1">IF(ISERROR($R63),"",INDEX(積み上げ状況,$R63,U$71))</f>
        <v/>
      </c>
      <c r="V88" s="13" t="str" cm="1">
        <f t="array" aca="1" ref="V88" ca="1">IF(ISERROR($R63),"",INDEX(積み上げ状況,$R63,V$71))</f>
        <v/>
      </c>
      <c r="W88" s="13" t="str" cm="1">
        <f t="array" aca="1" ref="W88" ca="1">IF(ISERROR($R63),"",INDEX(積み上げ状況,$R63,W$71))</f>
        <v/>
      </c>
      <c r="X88" s="13" t="str" cm="1">
        <f t="array" aca="1" ref="X88" ca="1">IF(ISERROR($R63),"",INDEX(積み上げ状況,$R63,X$71))</f>
        <v/>
      </c>
      <c r="Y88" s="13" t="str" cm="1">
        <f t="array" aca="1" ref="Y88" ca="1">IF(ISERROR($R63),"",INDEX(積み上げ状況,$R63,Y$71))</f>
        <v/>
      </c>
      <c r="Z88" s="13" t="str" cm="1">
        <f t="array" aca="1" ref="Z88" ca="1">IF(ISERROR($R63),"",INDEX(積み上げ状況,$R63,Z$71))</f>
        <v/>
      </c>
      <c r="AA88" s="13" t="str" cm="1">
        <f t="array" aca="1" ref="AA88" ca="1">IF(ISERROR($R63),"",INDEX(積み上げ状況,$R63,AA$71))</f>
        <v/>
      </c>
      <c r="AB88" s="13" t="str" cm="1">
        <f t="array" aca="1" ref="AB88" ca="1">IF(ISERROR($R63),"",INDEX(積み上げ状況,$R63,AB$71))</f>
        <v/>
      </c>
      <c r="AC88" s="13" t="str" cm="1">
        <f t="array" aca="1" ref="AC88" ca="1">IF(ISERROR($R63),"",INDEX(積み上げ状況,$R63,AC$71))</f>
        <v/>
      </c>
      <c r="AD88" s="13" t="str" cm="1">
        <f t="array" aca="1" ref="AD88" ca="1">IF(ISERROR($R63),"",INDEX(積み上げ状況,$R63,AD$71))</f>
        <v/>
      </c>
      <c r="AE88" s="6" t="s">
        <v>33</v>
      </c>
    </row>
    <row r="89" spans="19:31">
      <c r="S89">
        <v>7</v>
      </c>
      <c r="T89" s="6" t="s">
        <v>33</v>
      </c>
      <c r="U89" s="13" t="str" cm="1">
        <f t="array" aca="1" ref="U89" ca="1">IF(ISERROR($R64),"",INDEX(積み上げ状況,$R64,U$71))</f>
        <v/>
      </c>
      <c r="V89" s="13" t="str" cm="1">
        <f t="array" aca="1" ref="V89" ca="1">IF(ISERROR($R64),"",INDEX(積み上げ状況,$R64,V$71))</f>
        <v/>
      </c>
      <c r="W89" s="13" t="str" cm="1">
        <f t="array" aca="1" ref="W89" ca="1">IF(ISERROR($R64),"",INDEX(積み上げ状況,$R64,W$71))</f>
        <v/>
      </c>
      <c r="X89" s="13" t="str" cm="1">
        <f t="array" aca="1" ref="X89" ca="1">IF(ISERROR($R64),"",INDEX(積み上げ状況,$R64,X$71))</f>
        <v/>
      </c>
      <c r="Y89" s="13" t="str" cm="1">
        <f t="array" aca="1" ref="Y89" ca="1">IF(ISERROR($R64),"",INDEX(積み上げ状況,$R64,Y$71))</f>
        <v/>
      </c>
      <c r="Z89" s="13" t="str" cm="1">
        <f t="array" aca="1" ref="Z89" ca="1">IF(ISERROR($R64),"",INDEX(積み上げ状況,$R64,Z$71))</f>
        <v/>
      </c>
      <c r="AA89" s="13" t="str" cm="1">
        <f t="array" aca="1" ref="AA89" ca="1">IF(ISERROR($R64),"",INDEX(積み上げ状況,$R64,AA$71))</f>
        <v/>
      </c>
      <c r="AB89" s="13" t="str" cm="1">
        <f t="array" aca="1" ref="AB89" ca="1">IF(ISERROR($R64),"",INDEX(積み上げ状況,$R64,AB$71))</f>
        <v/>
      </c>
      <c r="AC89" s="13" t="str" cm="1">
        <f t="array" aca="1" ref="AC89" ca="1">IF(ISERROR($R64),"",INDEX(積み上げ状況,$R64,AC$71))</f>
        <v/>
      </c>
      <c r="AD89" s="13" t="str" cm="1">
        <f t="array" aca="1" ref="AD89" ca="1">IF(ISERROR($R64),"",INDEX(積み上げ状況,$R64,AD$71))</f>
        <v/>
      </c>
      <c r="AE89" s="6" t="s">
        <v>33</v>
      </c>
    </row>
    <row r="90" spans="19:31">
      <c r="S90">
        <v>6</v>
      </c>
      <c r="T90" s="6" t="s">
        <v>33</v>
      </c>
      <c r="U90" s="13" t="str" cm="1">
        <f t="array" aca="1" ref="U90" ca="1">IF(ISERROR($R65),"",INDEX(積み上げ状況,$R65,U$71))</f>
        <v/>
      </c>
      <c r="V90" s="13" t="str" cm="1">
        <f t="array" aca="1" ref="V90" ca="1">IF(ISERROR($R65),"",INDEX(積み上げ状況,$R65,V$71))</f>
        <v/>
      </c>
      <c r="W90" s="13" t="str" cm="1">
        <f t="array" aca="1" ref="W90" ca="1">IF(ISERROR($R65),"",INDEX(積み上げ状況,$R65,W$71))</f>
        <v/>
      </c>
      <c r="X90" s="13" t="str" cm="1">
        <f t="array" aca="1" ref="X90" ca="1">IF(ISERROR($R65),"",INDEX(積み上げ状況,$R65,X$71))</f>
        <v/>
      </c>
      <c r="Y90" s="13" t="str" cm="1">
        <f t="array" aca="1" ref="Y90" ca="1">IF(ISERROR($R65),"",INDEX(積み上げ状況,$R65,Y$71))</f>
        <v/>
      </c>
      <c r="Z90" s="13" t="str" cm="1">
        <f t="array" aca="1" ref="Z90" ca="1">IF(ISERROR($R65),"",INDEX(積み上げ状況,$R65,Z$71))</f>
        <v/>
      </c>
      <c r="AA90" s="13" t="str" cm="1">
        <f t="array" aca="1" ref="AA90" ca="1">IF(ISERROR($R65),"",INDEX(積み上げ状況,$R65,AA$71))</f>
        <v/>
      </c>
      <c r="AB90" s="13" t="str" cm="1">
        <f t="array" aca="1" ref="AB90" ca="1">IF(ISERROR($R65),"",INDEX(積み上げ状況,$R65,AB$71))</f>
        <v/>
      </c>
      <c r="AC90" s="13" t="str" cm="1">
        <f t="array" aca="1" ref="AC90" ca="1">IF(ISERROR($R65),"",INDEX(積み上げ状況,$R65,AC$71))</f>
        <v/>
      </c>
      <c r="AD90" s="13" t="str" cm="1">
        <f t="array" aca="1" ref="AD90" ca="1">IF(ISERROR($R65),"",INDEX(積み上げ状況,$R65,AD$71))</f>
        <v/>
      </c>
      <c r="AE90" s="6" t="s">
        <v>33</v>
      </c>
    </row>
    <row r="91" spans="19:31">
      <c r="S91">
        <v>5</v>
      </c>
      <c r="T91" s="6" t="s">
        <v>33</v>
      </c>
      <c r="U91" s="13" t="str" cm="1">
        <f t="array" aca="1" ref="U91" ca="1">IF(ISERROR($R66),"",INDEX(積み上げ状況,$R66,U$71))</f>
        <v/>
      </c>
      <c r="V91" s="13" t="str" cm="1">
        <f t="array" aca="1" ref="V91" ca="1">IF(ISERROR($R66),"",INDEX(積み上げ状況,$R66,V$71))</f>
        <v/>
      </c>
      <c r="W91" s="13" t="str" cm="1">
        <f t="array" aca="1" ref="W91" ca="1">IF(ISERROR($R66),"",INDEX(積み上げ状況,$R66,W$71))</f>
        <v/>
      </c>
      <c r="X91" s="13" t="str" cm="1">
        <f t="array" aca="1" ref="X91" ca="1">IF(ISERROR($R66),"",INDEX(積み上げ状況,$R66,X$71))</f>
        <v/>
      </c>
      <c r="Y91" s="13" t="str" cm="1">
        <f t="array" aca="1" ref="Y91" ca="1">IF(ISERROR($R66),"",INDEX(積み上げ状況,$R66,Y$71))</f>
        <v/>
      </c>
      <c r="Z91" s="13" t="str" cm="1">
        <f t="array" aca="1" ref="Z91" ca="1">IF(ISERROR($R66),"",INDEX(積み上げ状況,$R66,Z$71))</f>
        <v/>
      </c>
      <c r="AA91" s="13" t="str" cm="1">
        <f t="array" aca="1" ref="AA91" ca="1">IF(ISERROR($R66),"",INDEX(積み上げ状況,$R66,AA$71))</f>
        <v/>
      </c>
      <c r="AB91" s="13" t="str" cm="1">
        <f t="array" aca="1" ref="AB91" ca="1">IF(ISERROR($R66),"",INDEX(積み上げ状況,$R66,AB$71))</f>
        <v/>
      </c>
      <c r="AC91" s="13" t="str" cm="1">
        <f t="array" aca="1" ref="AC91" ca="1">IF(ISERROR($R66),"",INDEX(積み上げ状況,$R66,AC$71))</f>
        <v/>
      </c>
      <c r="AD91" s="13" t="str" cm="1">
        <f t="array" aca="1" ref="AD91" ca="1">IF(ISERROR($R66),"",INDEX(積み上げ状況,$R66,AD$71))</f>
        <v/>
      </c>
      <c r="AE91" s="6" t="s">
        <v>33</v>
      </c>
    </row>
    <row r="92" spans="19:31">
      <c r="S92">
        <v>4</v>
      </c>
      <c r="T92" s="6" t="s">
        <v>33</v>
      </c>
      <c r="U92" s="13" t="str" cm="1">
        <f t="array" aca="1" ref="U92" ca="1">IF(ISERROR($R67),"",INDEX(積み上げ状況,$R67,U$71))</f>
        <v/>
      </c>
      <c r="V92" s="13" t="str" cm="1">
        <f t="array" aca="1" ref="V92" ca="1">IF(ISERROR($R67),"",INDEX(積み上げ状況,$R67,V$71))</f>
        <v/>
      </c>
      <c r="W92" s="13" t="str" cm="1">
        <f t="array" aca="1" ref="W92" ca="1">IF(ISERROR($R67),"",INDEX(積み上げ状況,$R67,W$71))</f>
        <v/>
      </c>
      <c r="X92" s="13" t="str" cm="1">
        <f t="array" aca="1" ref="X92" ca="1">IF(ISERROR($R67),"",INDEX(積み上げ状況,$R67,X$71))</f>
        <v/>
      </c>
      <c r="Y92" s="13" t="str" cm="1">
        <f t="array" aca="1" ref="Y92" ca="1">IF(ISERROR($R67),"",INDEX(積み上げ状況,$R67,Y$71))</f>
        <v/>
      </c>
      <c r="Z92" s="13" t="str" cm="1">
        <f t="array" aca="1" ref="Z92" ca="1">IF(ISERROR($R67),"",INDEX(積み上げ状況,$R67,Z$71))</f>
        <v/>
      </c>
      <c r="AA92" s="13" t="str" cm="1">
        <f t="array" aca="1" ref="AA92" ca="1">IF(ISERROR($R67),"",INDEX(積み上げ状況,$R67,AA$71))</f>
        <v/>
      </c>
      <c r="AB92" s="13" t="str" cm="1">
        <f t="array" aca="1" ref="AB92" ca="1">IF(ISERROR($R67),"",INDEX(積み上げ状況,$R67,AB$71))</f>
        <v/>
      </c>
      <c r="AC92" s="13" t="str" cm="1">
        <f t="array" aca="1" ref="AC92" ca="1">IF(ISERROR($R67),"",INDEX(積み上げ状況,$R67,AC$71))</f>
        <v/>
      </c>
      <c r="AD92" s="13" t="str" cm="1">
        <f t="array" aca="1" ref="AD92" ca="1">IF(ISERROR($R67),"",INDEX(積み上げ状況,$R67,AD$71))</f>
        <v/>
      </c>
      <c r="AE92" s="6" t="s">
        <v>33</v>
      </c>
    </row>
    <row r="93" spans="19:31">
      <c r="S93">
        <v>3</v>
      </c>
      <c r="T93" s="6" t="s">
        <v>33</v>
      </c>
      <c r="U93" s="13" t="str" cm="1">
        <f t="array" aca="1" ref="U93" ca="1">IF(ISERROR($R68),"",INDEX(積み上げ状況,$R68,U$71))</f>
        <v/>
      </c>
      <c r="V93" s="13" t="str" cm="1">
        <f t="array" aca="1" ref="V93" ca="1">IF(ISERROR($R68),"",INDEX(積み上げ状況,$R68,V$71))</f>
        <v/>
      </c>
      <c r="W93" s="13" t="str" cm="1">
        <f t="array" aca="1" ref="W93" ca="1">IF(ISERROR($R68),"",INDEX(積み上げ状況,$R68,W$71))</f>
        <v/>
      </c>
      <c r="X93" s="13" t="str" cm="1">
        <f t="array" aca="1" ref="X93" ca="1">IF(ISERROR($R68),"",INDEX(積み上げ状況,$R68,X$71))</f>
        <v/>
      </c>
      <c r="Y93" s="13" t="str" cm="1">
        <f t="array" aca="1" ref="Y93" ca="1">IF(ISERROR($R68),"",INDEX(積み上げ状況,$R68,Y$71))</f>
        <v/>
      </c>
      <c r="Z93" s="13" t="str" cm="1">
        <f t="array" aca="1" ref="Z93" ca="1">IF(ISERROR($R68),"",INDEX(積み上げ状況,$R68,Z$71))</f>
        <v/>
      </c>
      <c r="AA93" s="13" t="str" cm="1">
        <f t="array" aca="1" ref="AA93" ca="1">IF(ISERROR($R68),"",INDEX(積み上げ状況,$R68,AA$71))</f>
        <v/>
      </c>
      <c r="AB93" s="13" t="str" cm="1">
        <f t="array" aca="1" ref="AB93" ca="1">IF(ISERROR($R68),"",INDEX(積み上げ状況,$R68,AB$71))</f>
        <v/>
      </c>
      <c r="AC93" s="13" t="str" cm="1">
        <f t="array" aca="1" ref="AC93" ca="1">IF(ISERROR($R68),"",INDEX(積み上げ状況,$R68,AC$71))</f>
        <v/>
      </c>
      <c r="AD93" s="13" t="str" cm="1">
        <f t="array" aca="1" ref="AD93" ca="1">IF(ISERROR($R68),"",INDEX(積み上げ状況,$R68,AD$71))</f>
        <v/>
      </c>
      <c r="AE93" s="6" t="s">
        <v>33</v>
      </c>
    </row>
    <row r="94" spans="19:31">
      <c r="S94">
        <v>2</v>
      </c>
      <c r="T94" s="6" t="s">
        <v>33</v>
      </c>
      <c r="U94" s="13" t="str" cm="1">
        <f t="array" aca="1" ref="U94" ca="1">IF(ISERROR($R69),"",INDEX(積み上げ状況,$R69,U$71))</f>
        <v/>
      </c>
      <c r="V94" s="13" t="str" cm="1">
        <f t="array" aca="1" ref="V94" ca="1">IF(ISERROR($R69),"",INDEX(積み上げ状況,$R69,V$71))</f>
        <v/>
      </c>
      <c r="W94" s="13" t="str" cm="1">
        <f t="array" aca="1" ref="W94" ca="1">IF(ISERROR($R69),"",INDEX(積み上げ状況,$R69,W$71))</f>
        <v/>
      </c>
      <c r="X94" s="13" t="str" cm="1">
        <f t="array" aca="1" ref="X94" ca="1">IF(ISERROR($R69),"",INDEX(積み上げ状況,$R69,X$71))</f>
        <v/>
      </c>
      <c r="Y94" s="13" t="str" cm="1">
        <f t="array" aca="1" ref="Y94" ca="1">IF(ISERROR($R69),"",INDEX(積み上げ状況,$R69,Y$71))</f>
        <v/>
      </c>
      <c r="Z94" s="13" t="str" cm="1">
        <f t="array" aca="1" ref="Z94" ca="1">IF(ISERROR($R69),"",INDEX(積み上げ状況,$R69,Z$71))</f>
        <v/>
      </c>
      <c r="AA94" s="13" t="str" cm="1">
        <f t="array" aca="1" ref="AA94" ca="1">IF(ISERROR($R69),"",INDEX(積み上げ状況,$R69,AA$71))</f>
        <v/>
      </c>
      <c r="AB94" s="13" t="str" cm="1">
        <f t="array" aca="1" ref="AB94" ca="1">IF(ISERROR($R69),"",INDEX(積み上げ状況,$R69,AB$71))</f>
        <v/>
      </c>
      <c r="AC94" s="13" t="str" cm="1">
        <f t="array" aca="1" ref="AC94" ca="1">IF(ISERROR($R69),"",INDEX(積み上げ状況,$R69,AC$71))</f>
        <v/>
      </c>
      <c r="AD94" s="13" t="str" cm="1">
        <f t="array" aca="1" ref="AD94" ca="1">IF(ISERROR($R69),"",INDEX(積み上げ状況,$R69,AD$71))</f>
        <v/>
      </c>
      <c r="AE94" s="6" t="s">
        <v>33</v>
      </c>
    </row>
    <row r="95" spans="19:31">
      <c r="S95">
        <v>1</v>
      </c>
      <c r="T95" s="6" t="s">
        <v>33</v>
      </c>
      <c r="U95" s="13" t="str" cm="1">
        <f t="array" aca="1" ref="U95" ca="1">IF(ISERROR($R70),"",INDEX(積み上げ状況,$R70,U$71))</f>
        <v/>
      </c>
      <c r="V95" s="13" t="str" cm="1">
        <f t="array" aca="1" ref="V95" ca="1">IF(ISERROR($R70),"",INDEX(積み上げ状況,$R70,V$71))</f>
        <v/>
      </c>
      <c r="W95" s="13" t="str" cm="1">
        <f t="array" aca="1" ref="W95" ca="1">IF(ISERROR($R70),"",INDEX(積み上げ状況,$R70,W$71))</f>
        <v/>
      </c>
      <c r="X95" s="13" t="str" cm="1">
        <f t="array" aca="1" ref="X95" ca="1">IF(ISERROR($R70),"",INDEX(積み上げ状況,$R70,X$71))</f>
        <v/>
      </c>
      <c r="Y95" s="13" t="str" cm="1">
        <f t="array" aca="1" ref="Y95" ca="1">IF(ISERROR($R70),"",INDEX(積み上げ状況,$R70,Y$71))</f>
        <v/>
      </c>
      <c r="Z95" s="13" t="str" cm="1">
        <f t="array" aca="1" ref="Z95" ca="1">IF(ISERROR($R70),"",INDEX(積み上げ状況,$R70,Z$71))</f>
        <v/>
      </c>
      <c r="AA95" s="13" t="str" cm="1">
        <f t="array" aca="1" ref="AA95" ca="1">IF(ISERROR($R70),"",INDEX(積み上げ状況,$R70,AA$71))</f>
        <v/>
      </c>
      <c r="AB95" s="13" t="str" cm="1">
        <f t="array" aca="1" ref="AB95" ca="1">IF(ISERROR($R70),"",INDEX(積み上げ状況,$R70,AB$71))</f>
        <v/>
      </c>
      <c r="AC95" s="13" t="str" cm="1">
        <f t="array" aca="1" ref="AC95" ca="1">IF(ISERROR($R70),"",INDEX(積み上げ状況,$R70,AC$71))</f>
        <v/>
      </c>
      <c r="AD95" s="13" t="str" cm="1">
        <f t="array" aca="1" ref="AD95" ca="1">IF(ISERROR($R70),"",INDEX(積み上げ状況,$R70,AD$71))</f>
        <v/>
      </c>
      <c r="AE95" s="6" t="s">
        <v>33</v>
      </c>
    </row>
    <row r="96" spans="19:31">
      <c r="S96">
        <v>0</v>
      </c>
      <c r="T96" s="6" t="s">
        <v>33</v>
      </c>
      <c r="U96" s="6" t="s">
        <v>33</v>
      </c>
      <c r="V96" s="6" t="s">
        <v>33</v>
      </c>
      <c r="W96" s="6" t="s">
        <v>33</v>
      </c>
      <c r="X96" s="6" t="s">
        <v>33</v>
      </c>
      <c r="Y96" s="6" t="s">
        <v>33</v>
      </c>
      <c r="Z96" s="6" t="s">
        <v>33</v>
      </c>
      <c r="AA96" s="6" t="s">
        <v>33</v>
      </c>
      <c r="AB96" s="6" t="s">
        <v>33</v>
      </c>
      <c r="AC96" s="6" t="s">
        <v>33</v>
      </c>
      <c r="AD96" s="6" t="s">
        <v>33</v>
      </c>
      <c r="AE96" s="6" t="s">
        <v>33</v>
      </c>
    </row>
  </sheetData>
  <phoneticPr fontId="1"/>
  <pageMargins left="0.7" right="0.7" top="0.75" bottom="0.75" header="0.3" footer="0.3"/>
  <pageSetup paperSize="9" orientation="portrait" horizontalDpi="4294967294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F9157-6FCB-4A6A-8A02-B0AFC39E104E}">
  <sheetPr codeName="Sheet15"/>
  <dimension ref="A1:O9"/>
  <sheetViews>
    <sheetView workbookViewId="0"/>
  </sheetViews>
  <sheetFormatPr defaultRowHeight="18.75"/>
  <cols>
    <col min="1" max="1" width="19.25" bestFit="1" customWidth="1"/>
    <col min="2" max="5" width="6.75" customWidth="1"/>
    <col min="6" max="6" width="9" customWidth="1"/>
    <col min="7" max="10" width="6.75" customWidth="1"/>
    <col min="12" max="15" width="6.75" customWidth="1"/>
  </cols>
  <sheetData>
    <row r="1" spans="1:15">
      <c r="A1" t="s">
        <v>110</v>
      </c>
      <c r="B1" t="b">
        <f ca="1">次のミノFLG</f>
        <v>0</v>
      </c>
    </row>
    <row r="2" spans="1:15">
      <c r="B2" t="s">
        <v>289</v>
      </c>
      <c r="G2" t="s">
        <v>288</v>
      </c>
    </row>
    <row r="3" spans="1:15">
      <c r="B3">
        <v>4</v>
      </c>
      <c r="C3">
        <v>5</v>
      </c>
      <c r="D3">
        <v>6</v>
      </c>
      <c r="E3">
        <v>7</v>
      </c>
      <c r="G3">
        <v>4</v>
      </c>
      <c r="H3">
        <v>5</v>
      </c>
      <c r="I3">
        <v>6</v>
      </c>
      <c r="J3">
        <v>7</v>
      </c>
      <c r="L3">
        <v>4</v>
      </c>
      <c r="M3">
        <v>5</v>
      </c>
      <c r="N3">
        <v>6</v>
      </c>
      <c r="O3">
        <v>7</v>
      </c>
    </row>
    <row r="4" spans="1:15">
      <c r="A4">
        <v>20</v>
      </c>
      <c r="B4" s="61" t="str">
        <f ca="1">IF($B$1,'040_現在位置'!L24,"")</f>
        <v/>
      </c>
      <c r="C4" s="61" t="str">
        <f ca="1">IF($B$1,'040_現在位置'!M24,"")</f>
        <v/>
      </c>
      <c r="D4" s="61" t="str">
        <f ca="1">IF($B$1,'040_現在位置'!N24,"")</f>
        <v/>
      </c>
      <c r="E4" s="61" t="str">
        <f ca="1">IF($B$1,'040_現在位置'!O24,"")</f>
        <v/>
      </c>
      <c r="F4">
        <v>20</v>
      </c>
      <c r="G4" s="61" t="str">
        <f ca="1">'050_積み上げ状況'!F8</f>
        <v/>
      </c>
      <c r="H4" s="61" t="str">
        <f ca="1">'050_積み上げ状況'!G8</f>
        <v/>
      </c>
      <c r="I4" s="61" t="str">
        <f ca="1">'050_積み上げ状況'!H8</f>
        <v/>
      </c>
      <c r="J4" s="61" t="str">
        <f ca="1">'050_積み上げ状況'!I8</f>
        <v/>
      </c>
      <c r="K4">
        <v>20</v>
      </c>
      <c r="L4" s="14" t="b">
        <f ca="1">AND(B4&lt;&gt;"",G4&lt;&gt;"")</f>
        <v>0</v>
      </c>
      <c r="M4" s="14" t="b">
        <f t="shared" ref="M4:M7" ca="1" si="0">AND(C4&lt;&gt;"",H4&lt;&gt;"")</f>
        <v>0</v>
      </c>
      <c r="N4" s="14" t="b">
        <f t="shared" ref="N4:N7" ca="1" si="1">AND(D4&lt;&gt;"",I4&lt;&gt;"")</f>
        <v>0</v>
      </c>
      <c r="O4" s="14" t="b">
        <f t="shared" ref="O4:O7" ca="1" si="2">AND(E4&lt;&gt;"",J4&lt;&gt;"")</f>
        <v>0</v>
      </c>
    </row>
    <row r="5" spans="1:15">
      <c r="A5">
        <v>19</v>
      </c>
      <c r="B5" s="62" t="str">
        <f ca="1">IF($B$1,'040_現在位置'!L25,"")</f>
        <v/>
      </c>
      <c r="C5" s="62" t="str">
        <f ca="1">IF($B$1,'040_現在位置'!M25,"")</f>
        <v/>
      </c>
      <c r="D5" s="62" t="str">
        <f ca="1">IF($B$1,'040_現在位置'!N25,"")</f>
        <v/>
      </c>
      <c r="E5" s="62" t="str">
        <f ca="1">IF($B$1,'040_現在位置'!O25,"")</f>
        <v/>
      </c>
      <c r="F5">
        <v>19</v>
      </c>
      <c r="G5" s="62" t="str">
        <f ca="1">'050_積み上げ状況'!F9</f>
        <v/>
      </c>
      <c r="H5" s="62" t="str">
        <f ca="1">'050_積み上げ状況'!G9</f>
        <v/>
      </c>
      <c r="I5" s="62" t="str">
        <f ca="1">'050_積み上げ状況'!H9</f>
        <v/>
      </c>
      <c r="J5" s="62" t="str">
        <f ca="1">'050_積み上げ状況'!I9</f>
        <v/>
      </c>
      <c r="K5">
        <v>19</v>
      </c>
      <c r="L5" s="13" t="b">
        <f t="shared" ref="L5:L7" ca="1" si="3">AND(B5&lt;&gt;"",G5&lt;&gt;"")</f>
        <v>0</v>
      </c>
      <c r="M5" s="13" t="b">
        <f t="shared" ca="1" si="0"/>
        <v>0</v>
      </c>
      <c r="N5" s="13" t="b">
        <f t="shared" ca="1" si="1"/>
        <v>0</v>
      </c>
      <c r="O5" s="13" t="b">
        <f t="shared" ca="1" si="2"/>
        <v>0</v>
      </c>
    </row>
    <row r="6" spans="1:15">
      <c r="A6">
        <v>18</v>
      </c>
      <c r="B6" s="62" t="str">
        <f ca="1">IF($B$1,'040_現在位置'!L26,"")</f>
        <v/>
      </c>
      <c r="C6" s="62" t="str">
        <f ca="1">IF($B$1,'040_現在位置'!M26,"")</f>
        <v/>
      </c>
      <c r="D6" s="62" t="str">
        <f ca="1">IF($B$1,'040_現在位置'!N26,"")</f>
        <v/>
      </c>
      <c r="E6" s="62" t="str">
        <f ca="1">IF($B$1,'040_現在位置'!O26,"")</f>
        <v/>
      </c>
      <c r="F6">
        <v>18</v>
      </c>
      <c r="G6" s="62" t="str">
        <f ca="1">'050_積み上げ状況'!F10</f>
        <v/>
      </c>
      <c r="H6" s="62" t="str">
        <f ca="1">'050_積み上げ状況'!G10</f>
        <v/>
      </c>
      <c r="I6" s="62" t="str">
        <f ca="1">'050_積み上げ状況'!H10</f>
        <v/>
      </c>
      <c r="J6" s="62" t="str">
        <f ca="1">'050_積み上げ状況'!I10</f>
        <v/>
      </c>
      <c r="K6">
        <v>18</v>
      </c>
      <c r="L6" s="13" t="b">
        <f t="shared" ca="1" si="3"/>
        <v>0</v>
      </c>
      <c r="M6" s="13" t="b">
        <f t="shared" ca="1" si="0"/>
        <v>0</v>
      </c>
      <c r="N6" s="13" t="b">
        <f t="shared" ca="1" si="1"/>
        <v>0</v>
      </c>
      <c r="O6" s="13" t="b">
        <f t="shared" ca="1" si="2"/>
        <v>0</v>
      </c>
    </row>
    <row r="7" spans="1:15">
      <c r="A7">
        <v>17</v>
      </c>
      <c r="B7" s="62" t="str">
        <f ca="1">IF($B$1,'040_現在位置'!L27,"")</f>
        <v/>
      </c>
      <c r="C7" s="62" t="str">
        <f ca="1">IF($B$1,'040_現在位置'!M27,"")</f>
        <v/>
      </c>
      <c r="D7" s="62" t="str">
        <f ca="1">IF($B$1,'040_現在位置'!N27,"")</f>
        <v/>
      </c>
      <c r="E7" s="62" t="str">
        <f ca="1">IF($B$1,'040_現在位置'!O27,"")</f>
        <v/>
      </c>
      <c r="F7">
        <v>17</v>
      </c>
      <c r="G7" s="62" t="str">
        <f ca="1">'050_積み上げ状況'!F11</f>
        <v/>
      </c>
      <c r="H7" s="62" t="str">
        <f ca="1">'050_積み上げ状況'!G11</f>
        <v/>
      </c>
      <c r="I7" s="62" t="str">
        <f ca="1">'050_積み上げ状況'!H11</f>
        <v/>
      </c>
      <c r="J7" s="62" t="str">
        <f ca="1">'050_積み上げ状況'!I11</f>
        <v/>
      </c>
      <c r="K7">
        <v>17</v>
      </c>
      <c r="L7" s="13" t="b">
        <f t="shared" ca="1" si="3"/>
        <v>0</v>
      </c>
      <c r="M7" s="13" t="b">
        <f t="shared" ca="1" si="0"/>
        <v>0</v>
      </c>
      <c r="N7" s="13" t="b">
        <f t="shared" ca="1" si="1"/>
        <v>0</v>
      </c>
      <c r="O7" s="13" t="b">
        <f t="shared" ca="1" si="2"/>
        <v>0</v>
      </c>
    </row>
    <row r="9" spans="1:15">
      <c r="A9" t="s">
        <v>250</v>
      </c>
      <c r="B9" t="b">
        <f ca="1">IF(初期化,FALSE,IF(ゲームオーバーである,TRUE,OR(L4:O7)))</f>
        <v>0</v>
      </c>
    </row>
  </sheetData>
  <phoneticPr fontId="1"/>
  <pageMargins left="0.7" right="0.7" top="0.75" bottom="0.75" header="0.3" footer="0.3"/>
  <pageSetup paperSize="9" orientation="portrait" horizontalDpi="4294967294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25E60-53E9-46F7-BC86-6F1A27A54EAC}">
  <sheetPr codeName="Sheet1"/>
  <dimension ref="A1:P28"/>
  <sheetViews>
    <sheetView workbookViewId="0"/>
  </sheetViews>
  <sheetFormatPr defaultRowHeight="18.75"/>
  <cols>
    <col min="1" max="1" width="21.625" customWidth="1"/>
    <col min="2" max="2" width="3.25" bestFit="1" customWidth="1"/>
    <col min="3" max="3" width="3.25" customWidth="1"/>
    <col min="4" max="6" width="3.25" bestFit="1" customWidth="1"/>
    <col min="7" max="8" width="3.25" customWidth="1"/>
    <col min="9" max="9" width="10" style="65" customWidth="1"/>
    <col min="11" max="11" width="0" hidden="1" customWidth="1"/>
    <col min="12" max="12" width="2.875" customWidth="1"/>
  </cols>
  <sheetData>
    <row r="1" spans="1:16">
      <c r="A1" t="b">
        <v>0</v>
      </c>
      <c r="H1" s="52"/>
      <c r="I1" s="52" t="s">
        <v>68</v>
      </c>
      <c r="J1" s="52"/>
      <c r="K1" s="52"/>
      <c r="L1" s="52"/>
      <c r="M1" s="52"/>
      <c r="N1" s="52"/>
      <c r="O1" s="52"/>
      <c r="P1" s="52"/>
    </row>
    <row r="2" spans="1:16">
      <c r="H2" s="52"/>
      <c r="I2" s="52"/>
      <c r="J2" s="52"/>
      <c r="K2" s="52"/>
      <c r="L2" s="52"/>
      <c r="M2" s="52"/>
      <c r="N2" s="52"/>
      <c r="O2" s="52"/>
      <c r="P2" s="52"/>
    </row>
    <row r="3" spans="1:16">
      <c r="A3" s="4" t="s">
        <v>35</v>
      </c>
      <c r="H3" s="52"/>
      <c r="I3" s="52"/>
      <c r="J3" s="52"/>
      <c r="K3" s="52"/>
      <c r="L3" s="52"/>
      <c r="M3" s="52"/>
      <c r="N3" s="52"/>
      <c r="O3" s="52"/>
      <c r="P3" s="52"/>
    </row>
    <row r="4" spans="1:16">
      <c r="A4" t="s">
        <v>124</v>
      </c>
      <c r="B4" s="15">
        <f ca="1">IF($A$1,J4,現在位置X)</f>
        <v>4</v>
      </c>
      <c r="H4" s="52"/>
      <c r="I4" s="52" t="s">
        <v>119</v>
      </c>
      <c r="J4" s="52">
        <f>K4</f>
        <v>1</v>
      </c>
      <c r="K4" s="52">
        <v>1</v>
      </c>
      <c r="L4" s="52"/>
      <c r="M4" s="52"/>
      <c r="N4" s="52"/>
      <c r="O4" s="52"/>
      <c r="P4" s="52"/>
    </row>
    <row r="5" spans="1:16">
      <c r="A5" t="s">
        <v>88</v>
      </c>
      <c r="B5" s="15">
        <f ca="1">IF($A$1,J5,現在位置Y)</f>
        <v>20</v>
      </c>
      <c r="H5" s="52"/>
      <c r="I5" s="52" t="s">
        <v>120</v>
      </c>
      <c r="J5" s="52">
        <f>20-K5+1</f>
        <v>10</v>
      </c>
      <c r="K5" s="52">
        <v>11</v>
      </c>
      <c r="L5" s="52"/>
      <c r="M5" s="52"/>
      <c r="N5" s="52"/>
      <c r="O5" s="52"/>
      <c r="P5" s="52"/>
    </row>
    <row r="6" spans="1:16">
      <c r="H6" s="52"/>
      <c r="I6" s="54" t="s">
        <v>121</v>
      </c>
      <c r="J6" s="52">
        <v>1</v>
      </c>
      <c r="K6" s="52"/>
      <c r="L6" s="52"/>
      <c r="M6" s="52"/>
      <c r="N6" s="52"/>
      <c r="O6" s="52"/>
      <c r="P6" s="52"/>
    </row>
    <row r="7" spans="1:16">
      <c r="A7" s="4" t="s">
        <v>34</v>
      </c>
      <c r="H7" s="52"/>
      <c r="I7" s="54" t="s">
        <v>122</v>
      </c>
      <c r="J7" s="52">
        <v>3</v>
      </c>
      <c r="K7" s="52"/>
      <c r="L7" s="52"/>
      <c r="M7" s="52"/>
      <c r="N7" s="52"/>
      <c r="O7" s="52"/>
      <c r="P7" s="52"/>
    </row>
    <row r="8" spans="1:16">
      <c r="A8" s="25"/>
      <c r="B8" s="25"/>
      <c r="C8" s="64">
        <f ca="1">MAX($B$4,0)</f>
        <v>4</v>
      </c>
      <c r="D8" s="64">
        <f ca="1">MIN(C8+1,11)</f>
        <v>5</v>
      </c>
      <c r="E8" s="64">
        <f t="shared" ref="E8:F8" ca="1" si="0">MIN(D8+1,11)</f>
        <v>6</v>
      </c>
      <c r="F8" s="64">
        <f t="shared" ca="1" si="0"/>
        <v>7</v>
      </c>
      <c r="G8" s="25"/>
      <c r="H8" s="53"/>
      <c r="I8" s="53"/>
      <c r="J8" s="52"/>
      <c r="K8" s="52"/>
      <c r="L8" s="52"/>
      <c r="M8" s="52"/>
      <c r="N8" s="52"/>
      <c r="O8" s="52"/>
      <c r="P8" s="52"/>
    </row>
    <row r="9" spans="1:16">
      <c r="B9" s="66">
        <f ca="1">$B$5</f>
        <v>20</v>
      </c>
      <c r="C9" s="26" t="str" cm="1">
        <f t="array" aca="1" ref="C9" ca="1">INDEX(衝突判定範囲,24-$B9+1,C$8+1)&amp;""</f>
        <v/>
      </c>
      <c r="D9" s="27" t="str" cm="1">
        <f t="array" aca="1" ref="D9" ca="1">INDEX(衝突判定範囲,24-$B9+1,D$8+1)&amp;""</f>
        <v/>
      </c>
      <c r="E9" s="27" t="str" cm="1">
        <f t="array" aca="1" ref="E9" ca="1">INDEX(衝突判定範囲,24-$B9+1,E$8+1)&amp;""</f>
        <v/>
      </c>
      <c r="F9" s="28" t="str" cm="1">
        <f t="array" aca="1" ref="F9" ca="1">INDEX(衝突判定範囲,24-$B9+1,F$8+1)&amp;""</f>
        <v/>
      </c>
      <c r="G9" s="30"/>
      <c r="H9" s="54"/>
      <c r="I9" s="54"/>
      <c r="J9" s="52"/>
      <c r="K9" s="52"/>
      <c r="L9" s="52"/>
      <c r="M9" s="52"/>
      <c r="N9" s="52"/>
      <c r="O9" s="52"/>
      <c r="P9" s="52"/>
    </row>
    <row r="10" spans="1:16">
      <c r="B10" s="66">
        <f ca="1">MAX(B9-1,0)</f>
        <v>19</v>
      </c>
      <c r="C10" s="29" t="str" cm="1">
        <f t="array" aca="1" ref="C10" ca="1">INDEX(衝突判定範囲,24-$B10+1,C$8+1)&amp;""</f>
        <v/>
      </c>
      <c r="D10" s="30" t="str" cm="1">
        <f t="array" aca="1" ref="D10" ca="1">INDEX(衝突判定範囲,24-$B10+1,D$8+1)&amp;""</f>
        <v/>
      </c>
      <c r="E10" s="30" t="str" cm="1">
        <f t="array" aca="1" ref="E10" ca="1">INDEX(衝突判定範囲,24-$B10+1,E$8+1)&amp;""</f>
        <v/>
      </c>
      <c r="F10" s="31" t="str" cm="1">
        <f t="array" aca="1" ref="F10" ca="1">INDEX(衝突判定範囲,24-$B10+1,F$8+1)&amp;""</f>
        <v/>
      </c>
      <c r="G10" s="30"/>
      <c r="H10" s="54"/>
      <c r="I10" s="54"/>
      <c r="J10" s="52"/>
      <c r="K10" s="52"/>
      <c r="L10" s="52"/>
      <c r="M10" s="52" t="s">
        <v>92</v>
      </c>
      <c r="N10" s="52"/>
      <c r="O10" s="52" t="s">
        <v>93</v>
      </c>
      <c r="P10" s="52"/>
    </row>
    <row r="11" spans="1:16">
      <c r="B11" s="66">
        <f t="shared" ref="B11:B13" ca="1" si="1">MAX(B10-1,0)</f>
        <v>18</v>
      </c>
      <c r="C11" s="29" t="str" cm="1">
        <f t="array" aca="1" ref="C11" ca="1">INDEX(衝突判定範囲,24-$B11+1,C$8+1)&amp;""</f>
        <v/>
      </c>
      <c r="D11" s="30" t="str" cm="1">
        <f t="array" aca="1" ref="D11" ca="1">INDEX(衝突判定範囲,24-$B11+1,D$8+1)&amp;""</f>
        <v/>
      </c>
      <c r="E11" s="30" t="str" cm="1">
        <f t="array" aca="1" ref="E11" ca="1">INDEX(衝突判定範囲,24-$B11+1,E$8+1)&amp;""</f>
        <v/>
      </c>
      <c r="F11" s="31" t="str" cm="1">
        <f t="array" aca="1" ref="F11" ca="1">INDEX(衝突判定範囲,24-$B11+1,F$8+1)&amp;""</f>
        <v/>
      </c>
      <c r="G11" s="30"/>
      <c r="H11" s="54"/>
      <c r="I11" s="54"/>
      <c r="J11" s="52"/>
      <c r="K11" s="52"/>
      <c r="L11" s="52"/>
      <c r="M11" s="52"/>
      <c r="N11" s="52"/>
      <c r="O11" s="52"/>
      <c r="P11" s="52"/>
    </row>
    <row r="12" spans="1:16">
      <c r="B12" s="66">
        <f t="shared" ca="1" si="1"/>
        <v>17</v>
      </c>
      <c r="C12" s="32" t="str" cm="1">
        <f t="array" aca="1" ref="C12" ca="1">INDEX(衝突判定範囲,24-$B12+1,C$8+1)&amp;""</f>
        <v/>
      </c>
      <c r="D12" s="33" t="str" cm="1">
        <f t="array" aca="1" ref="D12" ca="1">INDEX(衝突判定範囲,24-$B12+1,D$8+1)&amp;""</f>
        <v/>
      </c>
      <c r="E12" s="33" t="str" cm="1">
        <f t="array" aca="1" ref="E12" ca="1">INDEX(衝突判定範囲,24-$B12+1,E$8+1)&amp;""</f>
        <v/>
      </c>
      <c r="F12" s="34" t="str" cm="1">
        <f t="array" aca="1" ref="F12" ca="1">INDEX(衝突判定範囲,24-$B12+1,F$8+1)&amp;""</f>
        <v/>
      </c>
      <c r="G12" s="30"/>
      <c r="H12" s="54"/>
      <c r="I12" s="54"/>
      <c r="J12" s="52"/>
      <c r="K12" s="52"/>
      <c r="L12" s="52"/>
      <c r="M12" s="52"/>
      <c r="N12" s="52"/>
      <c r="O12" s="52"/>
      <c r="P12" s="52"/>
    </row>
    <row r="13" spans="1:16">
      <c r="B13" s="66">
        <f t="shared" ca="1" si="1"/>
        <v>16</v>
      </c>
      <c r="C13" s="25" t="str" cm="1">
        <f t="array" aca="1" ref="C13" ca="1">INDEX(衝突判定範囲,24-$B13+1,C$8+1)&amp;""</f>
        <v/>
      </c>
      <c r="D13" s="25" t="str" cm="1">
        <f t="array" aca="1" ref="D13" ca="1">INDEX(衝突判定範囲,24-$B13+1,D$8+1)&amp;""</f>
        <v/>
      </c>
      <c r="E13" s="25" t="str" cm="1">
        <f t="array" aca="1" ref="E13" ca="1">INDEX(衝突判定範囲,24-$B13+1,E$8+1)&amp;""</f>
        <v/>
      </c>
      <c r="F13" s="25" t="str" cm="1">
        <f t="array" aca="1" ref="F13" ca="1">INDEX(衝突判定範囲,24-$B13+1,F$8+1)&amp;""</f>
        <v/>
      </c>
      <c r="G13" s="25"/>
      <c r="H13" s="53"/>
      <c r="I13" s="53"/>
      <c r="J13" s="52"/>
      <c r="K13" s="52"/>
      <c r="L13" s="52"/>
      <c r="M13" s="52"/>
      <c r="N13" s="52"/>
      <c r="O13" s="52"/>
      <c r="P13" s="52"/>
    </row>
    <row r="14" spans="1:16">
      <c r="H14" s="52"/>
      <c r="I14" s="52"/>
      <c r="J14" s="52"/>
      <c r="K14" s="52"/>
      <c r="L14" s="52"/>
      <c r="M14" s="52"/>
      <c r="N14" s="52"/>
      <c r="O14" s="52"/>
      <c r="P14" s="52"/>
    </row>
    <row r="15" spans="1:16">
      <c r="A15" s="4" t="s">
        <v>37</v>
      </c>
      <c r="B15" s="25" t="str" cm="1">
        <f t="array" aca="1" ref="B15" ca="1">IF(A1,INDEX(ミノ[ミノ],J6),'040_現在位置'!B10)</f>
        <v>S</v>
      </c>
      <c r="C15" s="57">
        <f ca="1">INDEX(ミノ[ミノID],MATCH(B15,ミノ[ミノ],0))</f>
        <v>4</v>
      </c>
      <c r="H15" s="65"/>
    </row>
    <row r="16" spans="1:16">
      <c r="B16" s="25">
        <f ca="1">IF(A1,J7,'040_現在位置'!E10)</f>
        <v>1</v>
      </c>
      <c r="C16" s="5"/>
      <c r="D16" s="5"/>
      <c r="H16" s="65"/>
    </row>
    <row r="17" spans="1:8">
      <c r="C17" s="8">
        <v>1</v>
      </c>
      <c r="D17" s="8">
        <v>2</v>
      </c>
      <c r="E17" s="8">
        <v>3</v>
      </c>
      <c r="F17" s="8">
        <v>4</v>
      </c>
      <c r="H17" s="65"/>
    </row>
    <row r="18" spans="1:8">
      <c r="B18" s="8">
        <v>1</v>
      </c>
      <c r="C18" s="26" cm="1">
        <f t="array" aca="1" ref="C18" ca="1">INDEX(ミノの形[値],($C$15-1)*64+ ($B$16-1) *16 + (C$17-1)*4+$B18)</f>
        <v>0</v>
      </c>
      <c r="D18" s="27" cm="1">
        <f t="array" aca="1" ref="D18" ca="1">INDEX(ミノの形[値],($C$15-1)*64+ ($B$16-1) *16 + (D$17-1)*4+$B18)</f>
        <v>0</v>
      </c>
      <c r="E18" s="27" cm="1">
        <f t="array" aca="1" ref="E18" ca="1">INDEX(ミノの形[値],($C$15-1)*64+ ($B$16-1) *16 + (E$17-1)*4+$B18)</f>
        <v>0</v>
      </c>
      <c r="F18" s="28" cm="1">
        <f t="array" aca="1" ref="F18" ca="1">INDEX(ミノの形[値],($C$15-1)*64+ ($B$16-1) *16 + (F$17-1)*4+$B18)</f>
        <v>0</v>
      </c>
      <c r="G18" s="30"/>
      <c r="H18" s="65"/>
    </row>
    <row r="19" spans="1:8">
      <c r="B19" s="8">
        <v>2</v>
      </c>
      <c r="C19" s="29" cm="1">
        <f t="array" aca="1" ref="C19" ca="1">INDEX(ミノの形[値],($C$15-1)*64+ ($B$16-1) *16 + (C$17-1)*4+$B19)</f>
        <v>0</v>
      </c>
      <c r="D19" s="30" cm="1">
        <f t="array" aca="1" ref="D19" ca="1">INDEX(ミノの形[値],($C$15-1)*64+ ($B$16-1) *16 + (D$17-1)*4+$B19)</f>
        <v>1</v>
      </c>
      <c r="E19" s="30" cm="1">
        <f t="array" aca="1" ref="E19" ca="1">INDEX(ミノの形[値],($C$15-1)*64+ ($B$16-1) *16 + (E$17-1)*4+$B19)</f>
        <v>1</v>
      </c>
      <c r="F19" s="31" cm="1">
        <f t="array" aca="1" ref="F19" ca="1">INDEX(ミノの形[値],($C$15-1)*64+ ($B$16-1) *16 + (F$17-1)*4+$B19)</f>
        <v>0</v>
      </c>
      <c r="G19" s="30"/>
      <c r="H19" s="65"/>
    </row>
    <row r="20" spans="1:8">
      <c r="B20" s="8">
        <v>3</v>
      </c>
      <c r="C20" s="29" cm="1">
        <f t="array" aca="1" ref="C20" ca="1">INDEX(ミノの形[値],($C$15-1)*64+ ($B$16-1) *16 + (C$17-1)*4+$B20)</f>
        <v>1</v>
      </c>
      <c r="D20" s="30" cm="1">
        <f t="array" aca="1" ref="D20" ca="1">INDEX(ミノの形[値],($C$15-1)*64+ ($B$16-1) *16 + (D$17-1)*4+$B20)</f>
        <v>1</v>
      </c>
      <c r="E20" s="30" cm="1">
        <f t="array" aca="1" ref="E20" ca="1">INDEX(ミノの形[値],($C$15-1)*64+ ($B$16-1) *16 + (E$17-1)*4+$B20)</f>
        <v>0</v>
      </c>
      <c r="F20" s="31" cm="1">
        <f t="array" aca="1" ref="F20" ca="1">INDEX(ミノの形[値],($C$15-1)*64+ ($B$16-1) *16 + (F$17-1)*4+$B20)</f>
        <v>0</v>
      </c>
      <c r="G20" s="30"/>
      <c r="H20" s="65"/>
    </row>
    <row r="21" spans="1:8">
      <c r="B21" s="8">
        <v>4</v>
      </c>
      <c r="C21" s="32" cm="1">
        <f t="array" aca="1" ref="C21" ca="1">INDEX(ミノの形[値],($C$15-1)*64+ ($B$16-1) *16 + (C$17-1)*4+$B21)</f>
        <v>0</v>
      </c>
      <c r="D21" s="33" cm="1">
        <f t="array" aca="1" ref="D21" ca="1">INDEX(ミノの形[値],($C$15-1)*64+ ($B$16-1) *16 + (D$17-1)*4+$B21)</f>
        <v>0</v>
      </c>
      <c r="E21" s="33" cm="1">
        <f t="array" aca="1" ref="E21" ca="1">INDEX(ミノの形[値],($C$15-1)*64+ ($B$16-1) *16 + (E$17-1)*4+$B21)</f>
        <v>0</v>
      </c>
      <c r="F21" s="34" cm="1">
        <f t="array" aca="1" ref="F21" ca="1">INDEX(ミノの形[値],($C$15-1)*64+ ($B$16-1) *16 + (F$17-1)*4+$B21)</f>
        <v>0</v>
      </c>
      <c r="G21" s="30"/>
      <c r="H21" s="65"/>
    </row>
    <row r="22" spans="1:8">
      <c r="H22" s="65"/>
    </row>
    <row r="23" spans="1:8">
      <c r="A23" s="4" t="s">
        <v>66</v>
      </c>
      <c r="H23" s="65"/>
    </row>
    <row r="24" spans="1:8">
      <c r="B24" s="15"/>
      <c r="C24" s="26" t="b">
        <f ca="1">AND(C10&lt;&gt;"",C18=1)</f>
        <v>0</v>
      </c>
      <c r="D24" s="27" t="b">
        <f t="shared" ref="D24:F24" ca="1" si="2">AND(D10&lt;&gt;"",D18=1)</f>
        <v>0</v>
      </c>
      <c r="E24" s="27" t="b">
        <f t="shared" ca="1" si="2"/>
        <v>0</v>
      </c>
      <c r="F24" s="28" t="b">
        <f t="shared" ca="1" si="2"/>
        <v>0</v>
      </c>
      <c r="G24" s="30"/>
      <c r="H24" s="65"/>
    </row>
    <row r="25" spans="1:8">
      <c r="B25" s="15"/>
      <c r="C25" s="29" t="b">
        <f t="shared" ref="C25:F25" ca="1" si="3">AND(C11&lt;&gt;"",C19=1)</f>
        <v>0</v>
      </c>
      <c r="D25" s="30" t="b">
        <f t="shared" ca="1" si="3"/>
        <v>0</v>
      </c>
      <c r="E25" s="30" t="b">
        <f t="shared" ca="1" si="3"/>
        <v>0</v>
      </c>
      <c r="F25" s="31" t="b">
        <f t="shared" ca="1" si="3"/>
        <v>0</v>
      </c>
      <c r="G25" s="30"/>
      <c r="H25" s="65"/>
    </row>
    <row r="26" spans="1:8">
      <c r="B26" s="15"/>
      <c r="C26" s="29" t="b">
        <f t="shared" ref="C26:F26" ca="1" si="4">AND(C12&lt;&gt;"",C20=1)</f>
        <v>0</v>
      </c>
      <c r="D26" s="30" t="b">
        <f t="shared" ca="1" si="4"/>
        <v>0</v>
      </c>
      <c r="E26" s="30" t="b">
        <f t="shared" ca="1" si="4"/>
        <v>0</v>
      </c>
      <c r="F26" s="31" t="b">
        <f t="shared" ca="1" si="4"/>
        <v>0</v>
      </c>
      <c r="G26" s="30"/>
      <c r="H26" s="65"/>
    </row>
    <row r="27" spans="1:8">
      <c r="B27" s="15"/>
      <c r="C27" s="32" t="b">
        <f t="shared" ref="C27:F27" ca="1" si="5">AND(C13&lt;&gt;"",C21=1)</f>
        <v>0</v>
      </c>
      <c r="D27" s="33" t="b">
        <f t="shared" ca="1" si="5"/>
        <v>0</v>
      </c>
      <c r="E27" s="33" t="b">
        <f t="shared" ca="1" si="5"/>
        <v>0</v>
      </c>
      <c r="F27" s="34" t="b">
        <f t="shared" ca="1" si="5"/>
        <v>0</v>
      </c>
      <c r="G27" s="30"/>
      <c r="H27" s="65"/>
    </row>
    <row r="28" spans="1:8">
      <c r="A28" s="15" t="s">
        <v>67</v>
      </c>
      <c r="B28" s="15" t="b" cm="1">
        <f t="array" aca="1" ref="B28" ca="1">SUM(C24:F27*1)&gt;0</f>
        <v>0</v>
      </c>
      <c r="D28" s="57"/>
      <c r="H28" s="65"/>
    </row>
  </sheetData>
  <phoneticPr fontId="1"/>
  <pageMargins left="0.7" right="0.7" top="0.75" bottom="0.75" header="0.3" footer="0.3"/>
  <pageSetup paperSize="9" orientation="portrait" horizontalDpi="4294967294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7664" r:id="rId4" name="Scroll Bar 16">
              <controlPr defaultSize="0" autoPict="0">
                <anchor moveWithCells="1">
                  <from>
                    <xdr:col>12</xdr:col>
                    <xdr:colOff>0</xdr:colOff>
                    <xdr:row>3</xdr:row>
                    <xdr:rowOff>0</xdr:rowOff>
                  </from>
                  <to>
                    <xdr:col>12</xdr:col>
                    <xdr:colOff>438150</xdr:colOff>
                    <xdr:row>8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65" r:id="rId5" name="Scroll Bar 17">
              <controlPr defaultSize="0" autoPict="0">
                <anchor moveWithCells="1">
                  <from>
                    <xdr:col>13</xdr:col>
                    <xdr:colOff>0</xdr:colOff>
                    <xdr:row>5</xdr:row>
                    <xdr:rowOff>0</xdr:rowOff>
                  </from>
                  <to>
                    <xdr:col>15</xdr:col>
                    <xdr:colOff>95250</xdr:colOff>
                    <xdr:row>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66" r:id="rId6" name="Check Box 18">
              <controlPr defaultSize="0" autoFill="0" autoLine="0" autoPict="0">
                <anchor moveWithCells="1">
                  <from>
                    <xdr:col>1</xdr:col>
                    <xdr:colOff>57150</xdr:colOff>
                    <xdr:row>0</xdr:row>
                    <xdr:rowOff>0</xdr:rowOff>
                  </from>
                  <to>
                    <xdr:col>4</xdr:col>
                    <xdr:colOff>0</xdr:colOff>
                    <xdr:row>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67" r:id="rId7" name="Spinner 19">
              <controlPr defaultSize="0" autoPict="0">
                <anchor moveWithCells="1" sizeWithCells="1">
                  <from>
                    <xdr:col>12</xdr:col>
                    <xdr:colOff>0</xdr:colOff>
                    <xdr:row>10</xdr:row>
                    <xdr:rowOff>0</xdr:rowOff>
                  </from>
                  <to>
                    <xdr:col>13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68" r:id="rId8" name="Spinner 20">
              <controlPr defaultSize="0" autoPict="0">
                <anchor moveWithCells="1" sizeWithCells="1">
                  <from>
                    <xdr:col>14</xdr:col>
                    <xdr:colOff>0</xdr:colOff>
                    <xdr:row>10</xdr:row>
                    <xdr:rowOff>0</xdr:rowOff>
                  </from>
                  <to>
                    <xdr:col>15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B0431-554D-4EDD-BA7A-D1D6394A4339}">
  <sheetPr codeName="Sheet10"/>
  <dimension ref="A1:AB74"/>
  <sheetViews>
    <sheetView workbookViewId="0"/>
  </sheetViews>
  <sheetFormatPr defaultRowHeight="18.75"/>
  <cols>
    <col min="1" max="1" width="21.625" bestFit="1" customWidth="1"/>
    <col min="2" max="2" width="3.5" bestFit="1" customWidth="1"/>
    <col min="3" max="3" width="3.25" customWidth="1"/>
    <col min="4" max="6" width="3.25" bestFit="1" customWidth="1"/>
    <col min="7" max="8" width="3.25" customWidth="1"/>
    <col min="9" max="9" width="13.125" style="65" bestFit="1" customWidth="1"/>
    <col min="11" max="11" width="0" hidden="1" customWidth="1"/>
    <col min="12" max="12" width="1.875" customWidth="1"/>
    <col min="14" max="15" width="4.5" customWidth="1"/>
    <col min="17" max="28" width="3.625" customWidth="1"/>
  </cols>
  <sheetData>
    <row r="1" spans="1:20">
      <c r="A1" t="b">
        <v>0</v>
      </c>
      <c r="H1" s="52"/>
      <c r="I1" s="52" t="s">
        <v>68</v>
      </c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</row>
    <row r="2" spans="1:20">
      <c r="H2" s="52"/>
      <c r="I2" s="52"/>
      <c r="J2" s="52"/>
      <c r="K2" s="52"/>
      <c r="L2" s="52"/>
      <c r="M2" s="52" t="s">
        <v>90</v>
      </c>
      <c r="N2" s="52"/>
      <c r="O2" s="52"/>
      <c r="P2" s="52" t="s">
        <v>91</v>
      </c>
      <c r="Q2" s="52"/>
      <c r="R2" s="52"/>
      <c r="S2" s="52"/>
      <c r="T2" s="52"/>
    </row>
    <row r="3" spans="1:20"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</row>
    <row r="4" spans="1:20">
      <c r="H4" s="52"/>
      <c r="I4" s="52" t="s">
        <v>119</v>
      </c>
      <c r="J4" s="52">
        <f>K4</f>
        <v>6</v>
      </c>
      <c r="K4" s="52">
        <v>6</v>
      </c>
      <c r="L4" s="52"/>
      <c r="M4" s="52"/>
      <c r="N4" s="52"/>
      <c r="O4" s="52"/>
      <c r="P4" s="52"/>
      <c r="Q4" s="52"/>
      <c r="R4" s="52"/>
      <c r="S4" s="52"/>
      <c r="T4" s="52"/>
    </row>
    <row r="5" spans="1:20">
      <c r="A5" s="4" t="s">
        <v>37</v>
      </c>
      <c r="H5" s="52"/>
      <c r="I5" s="52" t="s">
        <v>120</v>
      </c>
      <c r="J5" s="52">
        <f>20-K5+1</f>
        <v>21</v>
      </c>
      <c r="K5" s="52">
        <v>0</v>
      </c>
      <c r="L5" s="52"/>
      <c r="M5" s="52"/>
      <c r="N5" s="52"/>
      <c r="O5" s="52"/>
      <c r="P5" s="52"/>
      <c r="Q5" s="52"/>
      <c r="R5" s="52"/>
      <c r="S5" s="52"/>
      <c r="T5" s="52"/>
    </row>
    <row r="6" spans="1:20">
      <c r="A6" t="s">
        <v>117</v>
      </c>
      <c r="B6" s="15">
        <f ca="1">IF($A$1,J4,現在位置X)</f>
        <v>4</v>
      </c>
      <c r="H6" s="52"/>
      <c r="I6" s="54" t="s">
        <v>121</v>
      </c>
      <c r="J6" s="52">
        <v>1</v>
      </c>
      <c r="K6" s="52"/>
      <c r="L6" s="52"/>
      <c r="M6" s="52"/>
      <c r="N6" s="52"/>
      <c r="O6" s="52"/>
      <c r="P6" s="52"/>
      <c r="Q6" s="52"/>
      <c r="R6" s="52"/>
      <c r="S6" s="52"/>
      <c r="T6" s="52"/>
    </row>
    <row r="7" spans="1:20">
      <c r="A7" t="s">
        <v>118</v>
      </c>
      <c r="B7" s="15">
        <f ca="1">IF($A$1,J5,現在位置Y)</f>
        <v>20</v>
      </c>
      <c r="H7" s="52"/>
      <c r="I7" s="54" t="s">
        <v>283</v>
      </c>
      <c r="J7" s="52">
        <v>1</v>
      </c>
      <c r="K7" s="52"/>
      <c r="L7" s="52"/>
      <c r="M7" s="52"/>
      <c r="N7" s="52"/>
      <c r="O7" s="52"/>
      <c r="P7" s="52"/>
      <c r="Q7" s="52"/>
      <c r="R7" s="52"/>
      <c r="S7" s="52"/>
      <c r="T7" s="52"/>
    </row>
    <row r="8" spans="1:20">
      <c r="A8" t="s">
        <v>115</v>
      </c>
      <c r="B8" s="25" t="str" cm="1">
        <f t="array" aca="1" ref="B8" ca="1">IF($A$1,INDEX(ミノ[ミノ],J6),操作中のミノ)</f>
        <v>S</v>
      </c>
      <c r="C8">
        <f ca="1">INDEX(ミノ[ミノID],MATCH(B8,ミノ[ミノ],0))</f>
        <v>4</v>
      </c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</row>
    <row r="9" spans="1:20">
      <c r="A9" t="s">
        <v>116</v>
      </c>
      <c r="B9" s="25">
        <f ca="1">IF(A1,J7,操作中のミノの回転状況)</f>
        <v>1</v>
      </c>
      <c r="C9" s="5"/>
      <c r="D9" s="5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</row>
    <row r="10" spans="1:20">
      <c r="B10" s="56" t="s">
        <v>114</v>
      </c>
      <c r="C10" s="25">
        <f ca="1">$B$6</f>
        <v>4</v>
      </c>
      <c r="D10" s="25">
        <f ca="1">MIN(C10+1,11)</f>
        <v>5</v>
      </c>
      <c r="E10" s="25">
        <f ca="1">MIN(D10+1,11)</f>
        <v>6</v>
      </c>
      <c r="F10" s="25">
        <f ca="1">MIN(E10+1,11)</f>
        <v>7</v>
      </c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</row>
    <row r="11" spans="1:20">
      <c r="A11" s="56" t="s">
        <v>113</v>
      </c>
      <c r="C11" s="8">
        <v>1</v>
      </c>
      <c r="D11" s="8">
        <v>2</v>
      </c>
      <c r="E11" s="8">
        <v>3</v>
      </c>
      <c r="F11" s="8">
        <v>4</v>
      </c>
      <c r="H11" s="52"/>
      <c r="I11" s="52"/>
      <c r="J11" s="52"/>
      <c r="K11" s="52"/>
      <c r="L11" s="52"/>
      <c r="M11" s="52" t="s">
        <v>92</v>
      </c>
      <c r="N11" s="52"/>
      <c r="O11" s="52"/>
      <c r="P11" s="52" t="s">
        <v>93</v>
      </c>
      <c r="Q11" s="52"/>
      <c r="R11" s="52"/>
      <c r="S11" s="52"/>
      <c r="T11" s="52"/>
    </row>
    <row r="12" spans="1:20">
      <c r="A12">
        <f ca="1">$B$7-B12+1</f>
        <v>20</v>
      </c>
      <c r="B12" s="8">
        <v>1</v>
      </c>
      <c r="C12" s="26" t="str" cm="1">
        <f t="array" aca="1" ref="C12" ca="1">IF(INDEX(ミノの形[値],($C$8-1)*64+ ($B$9-1) *16 + (C$11-1)*4+$B12    )=0,"",ROW())</f>
        <v/>
      </c>
      <c r="D12" s="27" t="str" cm="1">
        <f t="array" aca="1" ref="D12" ca="1">IF(INDEX(ミノの形[値],($C$8-1)*64+ ($B$9-1) *16 + (D$11-1)*4+$B12    )=0,"",ROW())</f>
        <v/>
      </c>
      <c r="E12" s="27" t="str" cm="1">
        <f t="array" aca="1" ref="E12" ca="1">IF(INDEX(ミノの形[値],($C$8-1)*64+ ($B$9-1) *16 + (E$11-1)*4+$B12    )=0,"",ROW())</f>
        <v/>
      </c>
      <c r="F12" s="28" t="str" cm="1">
        <f t="array" aca="1" ref="F12" ca="1">IF(INDEX(ミノの形[値],($C$8-1)*64+ ($B$9-1) *16 + (F$11-1)*4+$B12    )=0,"",ROW())</f>
        <v/>
      </c>
      <c r="G12" s="30"/>
      <c r="H12" s="54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</row>
    <row r="13" spans="1:20">
      <c r="A13">
        <f ca="1">$B$7-B13+1</f>
        <v>19</v>
      </c>
      <c r="B13" s="8">
        <v>2</v>
      </c>
      <c r="C13" s="29" t="str" cm="1">
        <f t="array" aca="1" ref="C13" ca="1">IF(INDEX(ミノの形[値],($C$8-1)*64+ ($B$9-1) *16 + (C$11-1)*4+$B13    )=0,"",ROW())</f>
        <v/>
      </c>
      <c r="D13" s="30" cm="1">
        <f t="array" aca="1" ref="D13" ca="1">IF(INDEX(ミノの形[値],($C$8-1)*64+ ($B$9-1) *16 + (D$11-1)*4+$B13    )=0,"",ROW())</f>
        <v>13</v>
      </c>
      <c r="E13" s="30" cm="1">
        <f t="array" aca="1" ref="E13" ca="1">IF(INDEX(ミノの形[値],($C$8-1)*64+ ($B$9-1) *16 + (E$11-1)*4+$B13    )=0,"",ROW())</f>
        <v>13</v>
      </c>
      <c r="F13" s="31" t="str" cm="1">
        <f t="array" aca="1" ref="F13" ca="1">IF(INDEX(ミノの形[値],($C$8-1)*64+ ($B$9-1) *16 + (F$11-1)*4+$B13    )=0,"",ROW())</f>
        <v/>
      </c>
      <c r="G13" s="30"/>
      <c r="H13" s="54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</row>
    <row r="14" spans="1:20">
      <c r="A14">
        <f ca="1">$B$7-B14+1</f>
        <v>18</v>
      </c>
      <c r="B14" s="8">
        <v>3</v>
      </c>
      <c r="C14" s="29" cm="1">
        <f t="array" aca="1" ref="C14" ca="1">IF(INDEX(ミノの形[値],($C$8-1)*64+ ($B$9-1) *16 + (C$11-1)*4+$B14    )=0,"",ROW())</f>
        <v>14</v>
      </c>
      <c r="D14" s="30" cm="1">
        <f t="array" aca="1" ref="D14" ca="1">IF(INDEX(ミノの形[値],($C$8-1)*64+ ($B$9-1) *16 + (D$11-1)*4+$B14    )=0,"",ROW())</f>
        <v>14</v>
      </c>
      <c r="E14" s="30" t="str" cm="1">
        <f t="array" aca="1" ref="E14" ca="1">IF(INDEX(ミノの形[値],($C$8-1)*64+ ($B$9-1) *16 + (E$11-1)*4+$B14    )=0,"",ROW())</f>
        <v/>
      </c>
      <c r="F14" s="31" t="str" cm="1">
        <f t="array" aca="1" ref="F14" ca="1">IF(INDEX(ミノの形[値],($C$8-1)*64+ ($B$9-1) *16 + (F$11-1)*4+$B14    )=0,"",ROW())</f>
        <v/>
      </c>
      <c r="G14" s="30"/>
      <c r="H14" s="54"/>
      <c r="I14" s="54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</row>
    <row r="15" spans="1:20">
      <c r="A15">
        <f ca="1">$B$7-B15+1</f>
        <v>17</v>
      </c>
      <c r="B15" s="8">
        <v>4</v>
      </c>
      <c r="C15" s="32" t="str" cm="1">
        <f t="array" aca="1" ref="C15" ca="1">IF(INDEX(ミノの形[値],($C$8-1)*64+ ($B$9-1) *16 + (C$11-1)*4+$B15    )=0,"",ROW())</f>
        <v/>
      </c>
      <c r="D15" s="33" t="str" cm="1">
        <f t="array" aca="1" ref="D15" ca="1">IF(INDEX(ミノの形[値],($C$8-1)*64+ ($B$9-1) *16 + (D$11-1)*4+$B15    )=0,"",ROW())</f>
        <v/>
      </c>
      <c r="E15" s="33" t="str" cm="1">
        <f t="array" aca="1" ref="E15" ca="1">IF(INDEX(ミノの形[値],($C$8-1)*64+ ($B$9-1) *16 + (E$11-1)*4+$B15    )=0,"",ROW())</f>
        <v/>
      </c>
      <c r="F15" s="34" t="str" cm="1">
        <f t="array" aca="1" ref="F15" ca="1">IF(INDEX(ミノの形[値],($C$8-1)*64+ ($B$9-1) *16 + (F$11-1)*4+$B15    )=0,"",ROW())</f>
        <v/>
      </c>
      <c r="G15" s="30"/>
      <c r="I15"/>
    </row>
    <row r="16" spans="1:20">
      <c r="I16"/>
    </row>
    <row r="17" spans="1:9">
      <c r="A17" s="58" t="s">
        <v>87</v>
      </c>
      <c r="C17" s="57">
        <f ca="1">IFERROR($B$7-MATCH(99,C$12:C$15,1),"")</f>
        <v>17</v>
      </c>
      <c r="D17" s="57">
        <f ca="1">IFERROR($B$7-MATCH(99,D$12:D$15,1),"")</f>
        <v>17</v>
      </c>
      <c r="E17" s="57">
        <f ca="1">IFERROR($B$7-MATCH(99,E$12:E$15,1),"")</f>
        <v>18</v>
      </c>
      <c r="F17" s="57" t="str">
        <f ca="1">IFERROR($B$7-MATCH(99,F$12:F$15,1),"")</f>
        <v/>
      </c>
      <c r="I17"/>
    </row>
    <row r="18" spans="1:9">
      <c r="I18"/>
    </row>
    <row r="19" spans="1:9">
      <c r="A19" s="4" t="s">
        <v>86</v>
      </c>
      <c r="I19"/>
    </row>
    <row r="20" spans="1:9">
      <c r="A20" s="25"/>
      <c r="B20" s="56" t="s">
        <v>114</v>
      </c>
      <c r="C20" s="25">
        <f ca="1">MAX(C10,0)</f>
        <v>4</v>
      </c>
      <c r="D20" s="25">
        <f ca="1">D10</f>
        <v>5</v>
      </c>
      <c r="E20" s="25">
        <f ca="1">E10</f>
        <v>6</v>
      </c>
      <c r="F20" s="25">
        <f ca="1">F10</f>
        <v>7</v>
      </c>
      <c r="G20" s="25"/>
      <c r="I20"/>
    </row>
    <row r="21" spans="1:9">
      <c r="A21" s="56" t="s">
        <v>113</v>
      </c>
      <c r="B21" s="25"/>
      <c r="C21" s="64">
        <v>1</v>
      </c>
      <c r="D21" s="64">
        <v>2</v>
      </c>
      <c r="E21" s="64">
        <v>3</v>
      </c>
      <c r="F21" s="64">
        <v>4</v>
      </c>
      <c r="G21" s="25"/>
      <c r="I21"/>
    </row>
    <row r="22" spans="1:9">
      <c r="A22" s="35">
        <f ca="1">MAX(C17:F17)</f>
        <v>18</v>
      </c>
      <c r="B22" s="8">
        <f ca="1">MIN(24-A22,25)</f>
        <v>6</v>
      </c>
      <c r="C22" s="30" t="str" cm="1">
        <f t="array" aca="1" ref="C22" ca="1">IF(INDEX(衝突判定範囲,$B22+1,C$20+1)="","",ROW())</f>
        <v/>
      </c>
      <c r="D22" s="30" t="str" cm="1">
        <f t="array" aca="1" ref="D22" ca="1">IF(INDEX(衝突判定範囲,$B22+1,D$20+1)="","",ROW())</f>
        <v/>
      </c>
      <c r="E22" s="30" t="str" cm="1">
        <f t="array" aca="1" ref="E22" ca="1">IF(INDEX(衝突判定範囲,$B22+1,E$20+1)="","",ROW())</f>
        <v/>
      </c>
      <c r="F22" s="30" t="str" cm="1">
        <f t="array" aca="1" ref="F22" ca="1">IF(INDEX(衝突判定範囲,$B22+1,F$20+1)="","",ROW())</f>
        <v/>
      </c>
      <c r="G22" s="30"/>
      <c r="I22"/>
    </row>
    <row r="23" spans="1:9">
      <c r="A23" s="35">
        <f ca="1">MAX(A22-1,0)</f>
        <v>17</v>
      </c>
      <c r="B23" s="8">
        <f t="shared" ref="B23:B43" ca="1" si="0">MIN(24-A23,25)</f>
        <v>7</v>
      </c>
      <c r="C23" s="30" t="str" cm="1">
        <f t="array" aca="1" ref="C23" ca="1">IF(INDEX(衝突判定範囲,$B23+1,C$20+1)="","",ROW())</f>
        <v/>
      </c>
      <c r="D23" s="30" t="str" cm="1">
        <f t="array" aca="1" ref="D23" ca="1">IF(INDEX(衝突判定範囲,$B23+1,D$20+1)="","",ROW())</f>
        <v/>
      </c>
      <c r="E23" s="30" t="str" cm="1">
        <f t="array" aca="1" ref="E23" ca="1">IF(INDEX(衝突判定範囲,$B23+1,E$20+1)="","",ROW())</f>
        <v/>
      </c>
      <c r="F23" s="30" t="str" cm="1">
        <f t="array" aca="1" ref="F23" ca="1">IF(INDEX(衝突判定範囲,$B23+1,F$20+1)="","",ROW())</f>
        <v/>
      </c>
      <c r="G23" s="30"/>
      <c r="I23"/>
    </row>
    <row r="24" spans="1:9">
      <c r="A24" s="35">
        <f t="shared" ref="A24:A43" ca="1" si="1">MAX(A23-1,0)</f>
        <v>16</v>
      </c>
      <c r="B24" s="8">
        <f t="shared" ca="1" si="0"/>
        <v>8</v>
      </c>
      <c r="C24" s="30" t="str" cm="1">
        <f t="array" aca="1" ref="C24" ca="1">IF(INDEX(衝突判定範囲,$B24+1,C$20+1)="","",ROW())</f>
        <v/>
      </c>
      <c r="D24" s="30" t="str" cm="1">
        <f t="array" aca="1" ref="D24" ca="1">IF(INDEX(衝突判定範囲,$B24+1,D$20+1)="","",ROW())</f>
        <v/>
      </c>
      <c r="E24" s="30" t="str" cm="1">
        <f t="array" aca="1" ref="E24" ca="1">IF(INDEX(衝突判定範囲,$B24+1,E$20+1)="","",ROW())</f>
        <v/>
      </c>
      <c r="F24" s="30" t="str" cm="1">
        <f t="array" aca="1" ref="F24" ca="1">IF(INDEX(衝突判定範囲,$B24+1,F$20+1)="","",ROW())</f>
        <v/>
      </c>
      <c r="G24" s="30"/>
      <c r="I24"/>
    </row>
    <row r="25" spans="1:9">
      <c r="A25" s="35">
        <f t="shared" ca="1" si="1"/>
        <v>15</v>
      </c>
      <c r="B25" s="8">
        <f t="shared" ca="1" si="0"/>
        <v>9</v>
      </c>
      <c r="C25" s="30" t="str" cm="1">
        <f t="array" aca="1" ref="C25" ca="1">IF(INDEX(衝突判定範囲,$B25+1,C$20+1)="","",ROW())</f>
        <v/>
      </c>
      <c r="D25" s="30" t="str" cm="1">
        <f t="array" aca="1" ref="D25" ca="1">IF(INDEX(衝突判定範囲,$B25+1,D$20+1)="","",ROW())</f>
        <v/>
      </c>
      <c r="E25" s="30" t="str" cm="1">
        <f t="array" aca="1" ref="E25" ca="1">IF(INDEX(衝突判定範囲,$B25+1,E$20+1)="","",ROW())</f>
        <v/>
      </c>
      <c r="F25" s="30" t="str" cm="1">
        <f t="array" aca="1" ref="F25" ca="1">IF(INDEX(衝突判定範囲,$B25+1,F$20+1)="","",ROW())</f>
        <v/>
      </c>
      <c r="G25" s="30"/>
      <c r="I25"/>
    </row>
    <row r="26" spans="1:9">
      <c r="A26" s="35">
        <f t="shared" ca="1" si="1"/>
        <v>14</v>
      </c>
      <c r="B26" s="8">
        <f t="shared" ca="1" si="0"/>
        <v>10</v>
      </c>
      <c r="C26" s="30" t="str" cm="1">
        <f t="array" aca="1" ref="C26" ca="1">IF(INDEX(衝突判定範囲,$B26+1,C$20+1)="","",ROW())</f>
        <v/>
      </c>
      <c r="D26" s="30" t="str" cm="1">
        <f t="array" aca="1" ref="D26" ca="1">IF(INDEX(衝突判定範囲,$B26+1,D$20+1)="","",ROW())</f>
        <v/>
      </c>
      <c r="E26" s="30" t="str" cm="1">
        <f t="array" aca="1" ref="E26" ca="1">IF(INDEX(衝突判定範囲,$B26+1,E$20+1)="","",ROW())</f>
        <v/>
      </c>
      <c r="F26" s="30" t="str" cm="1">
        <f t="array" aca="1" ref="F26" ca="1">IF(INDEX(衝突判定範囲,$B26+1,F$20+1)="","",ROW())</f>
        <v/>
      </c>
      <c r="G26" s="30"/>
      <c r="I26"/>
    </row>
    <row r="27" spans="1:9">
      <c r="A27" s="35">
        <f t="shared" ca="1" si="1"/>
        <v>13</v>
      </c>
      <c r="B27" s="8">
        <f t="shared" ca="1" si="0"/>
        <v>11</v>
      </c>
      <c r="C27" s="30" t="str" cm="1">
        <f t="array" aca="1" ref="C27" ca="1">IF(INDEX(衝突判定範囲,$B27+1,C$20+1)="","",ROW())</f>
        <v/>
      </c>
      <c r="D27" s="30" t="str" cm="1">
        <f t="array" aca="1" ref="D27" ca="1">IF(INDEX(衝突判定範囲,$B27+1,D$20+1)="","",ROW())</f>
        <v/>
      </c>
      <c r="E27" s="30" t="str" cm="1">
        <f t="array" aca="1" ref="E27" ca="1">IF(INDEX(衝突判定範囲,$B27+1,E$20+1)="","",ROW())</f>
        <v/>
      </c>
      <c r="F27" s="30" t="str" cm="1">
        <f t="array" aca="1" ref="F27" ca="1">IF(INDEX(衝突判定範囲,$B27+1,F$20+1)="","",ROW())</f>
        <v/>
      </c>
      <c r="I27"/>
    </row>
    <row r="28" spans="1:9">
      <c r="A28" s="35">
        <f t="shared" ca="1" si="1"/>
        <v>12</v>
      </c>
      <c r="B28" s="8">
        <f t="shared" ca="1" si="0"/>
        <v>12</v>
      </c>
      <c r="C28" s="30" t="str" cm="1">
        <f t="array" aca="1" ref="C28" ca="1">IF(INDEX(衝突判定範囲,$B28+1,C$20+1)="","",ROW())</f>
        <v/>
      </c>
      <c r="D28" s="30" t="str" cm="1">
        <f t="array" aca="1" ref="D28" ca="1">IF(INDEX(衝突判定範囲,$B28+1,D$20+1)="","",ROW())</f>
        <v/>
      </c>
      <c r="E28" s="30" t="str" cm="1">
        <f t="array" aca="1" ref="E28" ca="1">IF(INDEX(衝突判定範囲,$B28+1,E$20+1)="","",ROW())</f>
        <v/>
      </c>
      <c r="F28" s="30" t="str" cm="1">
        <f t="array" aca="1" ref="F28" ca="1">IF(INDEX(衝突判定範囲,$B28+1,F$20+1)="","",ROW())</f>
        <v/>
      </c>
      <c r="I28"/>
    </row>
    <row r="29" spans="1:9">
      <c r="A29" s="35">
        <f t="shared" ca="1" si="1"/>
        <v>11</v>
      </c>
      <c r="B29" s="8">
        <f t="shared" ca="1" si="0"/>
        <v>13</v>
      </c>
      <c r="C29" s="30" t="str" cm="1">
        <f t="array" aca="1" ref="C29" ca="1">IF(INDEX(衝突判定範囲,$B29+1,C$20+1)="","",ROW())</f>
        <v/>
      </c>
      <c r="D29" s="30" t="str" cm="1">
        <f t="array" aca="1" ref="D29" ca="1">IF(INDEX(衝突判定範囲,$B29+1,D$20+1)="","",ROW())</f>
        <v/>
      </c>
      <c r="E29" s="30" t="str" cm="1">
        <f t="array" aca="1" ref="E29" ca="1">IF(INDEX(衝突判定範囲,$B29+1,E$20+1)="","",ROW())</f>
        <v/>
      </c>
      <c r="F29" s="30" t="str" cm="1">
        <f t="array" aca="1" ref="F29" ca="1">IF(INDEX(衝突判定範囲,$B29+1,F$20+1)="","",ROW())</f>
        <v/>
      </c>
      <c r="I29"/>
    </row>
    <row r="30" spans="1:9">
      <c r="A30" s="35">
        <f t="shared" ca="1" si="1"/>
        <v>10</v>
      </c>
      <c r="B30" s="8">
        <f t="shared" ca="1" si="0"/>
        <v>14</v>
      </c>
      <c r="C30" s="30" t="str" cm="1">
        <f t="array" aca="1" ref="C30" ca="1">IF(INDEX(衝突判定範囲,$B30+1,C$20+1)="","",ROW())</f>
        <v/>
      </c>
      <c r="D30" s="30" t="str" cm="1">
        <f t="array" aca="1" ref="D30" ca="1">IF(INDEX(衝突判定範囲,$B30+1,D$20+1)="","",ROW())</f>
        <v/>
      </c>
      <c r="E30" s="30" t="str" cm="1">
        <f t="array" aca="1" ref="E30" ca="1">IF(INDEX(衝突判定範囲,$B30+1,E$20+1)="","",ROW())</f>
        <v/>
      </c>
      <c r="F30" s="30" t="str" cm="1">
        <f t="array" aca="1" ref="F30" ca="1">IF(INDEX(衝突判定範囲,$B30+1,F$20+1)="","",ROW())</f>
        <v/>
      </c>
      <c r="I30"/>
    </row>
    <row r="31" spans="1:9">
      <c r="A31" s="35">
        <f t="shared" ca="1" si="1"/>
        <v>9</v>
      </c>
      <c r="B31" s="8">
        <f t="shared" ca="1" si="0"/>
        <v>15</v>
      </c>
      <c r="C31" s="30" t="str" cm="1">
        <f t="array" aca="1" ref="C31" ca="1">IF(INDEX(衝突判定範囲,$B31+1,C$20+1)="","",ROW())</f>
        <v/>
      </c>
      <c r="D31" s="30" t="str" cm="1">
        <f t="array" aca="1" ref="D31" ca="1">IF(INDEX(衝突判定範囲,$B31+1,D$20+1)="","",ROW())</f>
        <v/>
      </c>
      <c r="E31" s="30" t="str" cm="1">
        <f t="array" aca="1" ref="E31" ca="1">IF(INDEX(衝突判定範囲,$B31+1,E$20+1)="","",ROW())</f>
        <v/>
      </c>
      <c r="F31" s="30" t="str" cm="1">
        <f t="array" aca="1" ref="F31" ca="1">IF(INDEX(衝突判定範囲,$B31+1,F$20+1)="","",ROW())</f>
        <v/>
      </c>
      <c r="I31"/>
    </row>
    <row r="32" spans="1:9">
      <c r="A32" s="35">
        <f t="shared" ca="1" si="1"/>
        <v>8</v>
      </c>
      <c r="B32" s="8">
        <f t="shared" ca="1" si="0"/>
        <v>16</v>
      </c>
      <c r="C32" s="30" t="str" cm="1">
        <f t="array" aca="1" ref="C32" ca="1">IF(INDEX(衝突判定範囲,$B32+1,C$20+1)="","",ROW())</f>
        <v/>
      </c>
      <c r="D32" s="30" t="str" cm="1">
        <f t="array" aca="1" ref="D32" ca="1">IF(INDEX(衝突判定範囲,$B32+1,D$20+1)="","",ROW())</f>
        <v/>
      </c>
      <c r="E32" s="30" t="str" cm="1">
        <f t="array" aca="1" ref="E32" ca="1">IF(INDEX(衝突判定範囲,$B32+1,E$20+1)="","",ROW())</f>
        <v/>
      </c>
      <c r="F32" s="30" t="str" cm="1">
        <f t="array" aca="1" ref="F32" ca="1">IF(INDEX(衝突判定範囲,$B32+1,F$20+1)="","",ROW())</f>
        <v/>
      </c>
      <c r="I32"/>
    </row>
    <row r="33" spans="1:9">
      <c r="A33" s="35">
        <f t="shared" ca="1" si="1"/>
        <v>7</v>
      </c>
      <c r="B33" s="8">
        <f t="shared" ca="1" si="0"/>
        <v>17</v>
      </c>
      <c r="C33" s="30" t="str" cm="1">
        <f t="array" aca="1" ref="C33" ca="1">IF(INDEX(衝突判定範囲,$B33+1,C$20+1)="","",ROW())</f>
        <v/>
      </c>
      <c r="D33" s="30" t="str" cm="1">
        <f t="array" aca="1" ref="D33" ca="1">IF(INDEX(衝突判定範囲,$B33+1,D$20+1)="","",ROW())</f>
        <v/>
      </c>
      <c r="E33" s="30" t="str" cm="1">
        <f t="array" aca="1" ref="E33" ca="1">IF(INDEX(衝突判定範囲,$B33+1,E$20+1)="","",ROW())</f>
        <v/>
      </c>
      <c r="F33" s="30" t="str" cm="1">
        <f t="array" aca="1" ref="F33" ca="1">IF(INDEX(衝突判定範囲,$B33+1,F$20+1)="","",ROW())</f>
        <v/>
      </c>
      <c r="I33"/>
    </row>
    <row r="34" spans="1:9">
      <c r="A34" s="35">
        <f t="shared" ca="1" si="1"/>
        <v>6</v>
      </c>
      <c r="B34" s="8">
        <f t="shared" ca="1" si="0"/>
        <v>18</v>
      </c>
      <c r="C34" s="30" t="str" cm="1">
        <f t="array" aca="1" ref="C34" ca="1">IF(INDEX(衝突判定範囲,$B34+1,C$20+1)="","",ROW())</f>
        <v/>
      </c>
      <c r="D34" s="30" t="str" cm="1">
        <f t="array" aca="1" ref="D34" ca="1">IF(INDEX(衝突判定範囲,$B34+1,D$20+1)="","",ROW())</f>
        <v/>
      </c>
      <c r="E34" s="30" t="str" cm="1">
        <f t="array" aca="1" ref="E34" ca="1">IF(INDEX(衝突判定範囲,$B34+1,E$20+1)="","",ROW())</f>
        <v/>
      </c>
      <c r="F34" s="30" t="str" cm="1">
        <f t="array" aca="1" ref="F34" ca="1">IF(INDEX(衝突判定範囲,$B34+1,F$20+1)="","",ROW())</f>
        <v/>
      </c>
      <c r="I34"/>
    </row>
    <row r="35" spans="1:9">
      <c r="A35" s="35">
        <f t="shared" ca="1" si="1"/>
        <v>5</v>
      </c>
      <c r="B35" s="8">
        <f t="shared" ca="1" si="0"/>
        <v>19</v>
      </c>
      <c r="C35" s="30" t="str" cm="1">
        <f t="array" aca="1" ref="C35" ca="1">IF(INDEX(衝突判定範囲,$B35+1,C$20+1)="","",ROW())</f>
        <v/>
      </c>
      <c r="D35" s="30" t="str" cm="1">
        <f t="array" aca="1" ref="D35" ca="1">IF(INDEX(衝突判定範囲,$B35+1,D$20+1)="","",ROW())</f>
        <v/>
      </c>
      <c r="E35" s="30" t="str" cm="1">
        <f t="array" aca="1" ref="E35" ca="1">IF(INDEX(衝突判定範囲,$B35+1,E$20+1)="","",ROW())</f>
        <v/>
      </c>
      <c r="F35" s="30" t="str" cm="1">
        <f t="array" aca="1" ref="F35" ca="1">IF(INDEX(衝突判定範囲,$B35+1,F$20+1)="","",ROW())</f>
        <v/>
      </c>
      <c r="I35"/>
    </row>
    <row r="36" spans="1:9">
      <c r="A36" s="35">
        <f t="shared" ca="1" si="1"/>
        <v>4</v>
      </c>
      <c r="B36" s="8">
        <f t="shared" ca="1" si="0"/>
        <v>20</v>
      </c>
      <c r="C36" s="30" t="str" cm="1">
        <f t="array" aca="1" ref="C36" ca="1">IF(INDEX(衝突判定範囲,$B36+1,C$20+1)="","",ROW())</f>
        <v/>
      </c>
      <c r="D36" s="30" t="str" cm="1">
        <f t="array" aca="1" ref="D36" ca="1">IF(INDEX(衝突判定範囲,$B36+1,D$20+1)="","",ROW())</f>
        <v/>
      </c>
      <c r="E36" s="30" t="str" cm="1">
        <f t="array" aca="1" ref="E36" ca="1">IF(INDEX(衝突判定範囲,$B36+1,E$20+1)="","",ROW())</f>
        <v/>
      </c>
      <c r="F36" s="30" t="str" cm="1">
        <f t="array" aca="1" ref="F36" ca="1">IF(INDEX(衝突判定範囲,$B36+1,F$20+1)="","",ROW())</f>
        <v/>
      </c>
      <c r="I36"/>
    </row>
    <row r="37" spans="1:9">
      <c r="A37" s="35">
        <f t="shared" ca="1" si="1"/>
        <v>3</v>
      </c>
      <c r="B37" s="8">
        <f t="shared" ca="1" si="0"/>
        <v>21</v>
      </c>
      <c r="C37" s="30" t="str" cm="1">
        <f t="array" aca="1" ref="C37" ca="1">IF(INDEX(衝突判定範囲,$B37+1,C$20+1)="","",ROW())</f>
        <v/>
      </c>
      <c r="D37" s="30" t="str" cm="1">
        <f t="array" aca="1" ref="D37" ca="1">IF(INDEX(衝突判定範囲,$B37+1,D$20+1)="","",ROW())</f>
        <v/>
      </c>
      <c r="E37" s="30" t="str" cm="1">
        <f t="array" aca="1" ref="E37" ca="1">IF(INDEX(衝突判定範囲,$B37+1,E$20+1)="","",ROW())</f>
        <v/>
      </c>
      <c r="F37" s="30" t="str" cm="1">
        <f t="array" aca="1" ref="F37" ca="1">IF(INDEX(衝突判定範囲,$B37+1,F$20+1)="","",ROW())</f>
        <v/>
      </c>
      <c r="I37"/>
    </row>
    <row r="38" spans="1:9">
      <c r="A38" s="35">
        <f t="shared" ca="1" si="1"/>
        <v>2</v>
      </c>
      <c r="B38" s="8">
        <f t="shared" ca="1" si="0"/>
        <v>22</v>
      </c>
      <c r="C38" s="30" t="str" cm="1">
        <f t="array" aca="1" ref="C38" ca="1">IF(INDEX(衝突判定範囲,$B38+1,C$20+1)="","",ROW())</f>
        <v/>
      </c>
      <c r="D38" s="30" t="str" cm="1">
        <f t="array" aca="1" ref="D38" ca="1">IF(INDEX(衝突判定範囲,$B38+1,D$20+1)="","",ROW())</f>
        <v/>
      </c>
      <c r="E38" s="30" t="str" cm="1">
        <f t="array" aca="1" ref="E38" ca="1">IF(INDEX(衝突判定範囲,$B38+1,E$20+1)="","",ROW())</f>
        <v/>
      </c>
      <c r="F38" s="30" t="str" cm="1">
        <f t="array" aca="1" ref="F38" ca="1">IF(INDEX(衝突判定範囲,$B38+1,F$20+1)="","",ROW())</f>
        <v/>
      </c>
      <c r="I38"/>
    </row>
    <row r="39" spans="1:9">
      <c r="A39" s="35">
        <f t="shared" ca="1" si="1"/>
        <v>1</v>
      </c>
      <c r="B39" s="8">
        <f t="shared" ca="1" si="0"/>
        <v>23</v>
      </c>
      <c r="C39" s="30" t="str" cm="1">
        <f t="array" aca="1" ref="C39" ca="1">IF(INDEX(衝突判定範囲,$B39+1,C$20+1)="","",ROW())</f>
        <v/>
      </c>
      <c r="D39" s="30" t="str" cm="1">
        <f t="array" aca="1" ref="D39" ca="1">IF(INDEX(衝突判定範囲,$B39+1,D$20+1)="","",ROW())</f>
        <v/>
      </c>
      <c r="E39" s="30" t="str" cm="1">
        <f t="array" aca="1" ref="E39" ca="1">IF(INDEX(衝突判定範囲,$B39+1,E$20+1)="","",ROW())</f>
        <v/>
      </c>
      <c r="F39" s="30" t="str" cm="1">
        <f t="array" aca="1" ref="F39" ca="1">IF(INDEX(衝突判定範囲,$B39+1,F$20+1)="","",ROW())</f>
        <v/>
      </c>
      <c r="I39"/>
    </row>
    <row r="40" spans="1:9">
      <c r="A40" s="35">
        <f t="shared" ca="1" si="1"/>
        <v>0</v>
      </c>
      <c r="B40" s="8">
        <f t="shared" ca="1" si="0"/>
        <v>24</v>
      </c>
      <c r="C40" s="30" cm="1">
        <f t="array" aca="1" ref="C40" ca="1">IF(INDEX(衝突判定範囲,$B40+1,C$20+1)="","",ROW())</f>
        <v>40</v>
      </c>
      <c r="D40" s="30" cm="1">
        <f t="array" aca="1" ref="D40" ca="1">IF(INDEX(衝突判定範囲,$B40+1,D$20+1)="","",ROW())</f>
        <v>40</v>
      </c>
      <c r="E40" s="30" cm="1">
        <f t="array" aca="1" ref="E40" ca="1">IF(INDEX(衝突判定範囲,$B40+1,E$20+1)="","",ROW())</f>
        <v>40</v>
      </c>
      <c r="F40" s="30" cm="1">
        <f t="array" aca="1" ref="F40" ca="1">IF(INDEX(衝突判定範囲,$B40+1,F$20+1)="","",ROW())</f>
        <v>40</v>
      </c>
      <c r="I40"/>
    </row>
    <row r="41" spans="1:9">
      <c r="A41" s="35">
        <f t="shared" ca="1" si="1"/>
        <v>0</v>
      </c>
      <c r="B41" s="8">
        <f t="shared" ca="1" si="0"/>
        <v>24</v>
      </c>
      <c r="C41" s="30" cm="1">
        <f t="array" aca="1" ref="C41" ca="1">IF(INDEX(衝突判定範囲,$B41+1,C$20+1)="","",ROW())</f>
        <v>41</v>
      </c>
      <c r="D41" s="30" cm="1">
        <f t="array" aca="1" ref="D41" ca="1">IF(INDEX(衝突判定範囲,$B41+1,D$20+1)="","",ROW())</f>
        <v>41</v>
      </c>
      <c r="E41" s="30" cm="1">
        <f t="array" aca="1" ref="E41" ca="1">IF(INDEX(衝突判定範囲,$B41+1,E$20+1)="","",ROW())</f>
        <v>41</v>
      </c>
      <c r="F41" s="30" cm="1">
        <f t="array" aca="1" ref="F41" ca="1">IF(INDEX(衝突判定範囲,$B41+1,F$20+1)="","",ROW())</f>
        <v>41</v>
      </c>
      <c r="I41"/>
    </row>
    <row r="42" spans="1:9">
      <c r="A42" s="35">
        <f t="shared" ca="1" si="1"/>
        <v>0</v>
      </c>
      <c r="B42" s="8">
        <f t="shared" ca="1" si="0"/>
        <v>24</v>
      </c>
      <c r="C42" s="30" cm="1">
        <f t="array" aca="1" ref="C42" ca="1">IF(INDEX(衝突判定範囲,$B42+1,C$20+1)="","",ROW())</f>
        <v>42</v>
      </c>
      <c r="D42" s="30" cm="1">
        <f t="array" aca="1" ref="D42" ca="1">IF(INDEX(衝突判定範囲,$B42+1,D$20+1)="","",ROW())</f>
        <v>42</v>
      </c>
      <c r="E42" s="30" cm="1">
        <f t="array" aca="1" ref="E42" ca="1">IF(INDEX(衝突判定範囲,$B42+1,E$20+1)="","",ROW())</f>
        <v>42</v>
      </c>
      <c r="F42" s="30" cm="1">
        <f t="array" aca="1" ref="F42" ca="1">IF(INDEX(衝突判定範囲,$B42+1,F$20+1)="","",ROW())</f>
        <v>42</v>
      </c>
      <c r="I42"/>
    </row>
    <row r="43" spans="1:9">
      <c r="A43" s="35">
        <f t="shared" ca="1" si="1"/>
        <v>0</v>
      </c>
      <c r="B43" s="8">
        <f t="shared" ca="1" si="0"/>
        <v>24</v>
      </c>
      <c r="C43" s="30" cm="1">
        <f t="array" aca="1" ref="C43" ca="1">IF(INDEX(衝突判定範囲,$B43+1,C$20+1)="","",ROW())</f>
        <v>43</v>
      </c>
      <c r="D43" s="30" cm="1">
        <f t="array" aca="1" ref="D43" ca="1">IF(INDEX(衝突判定範囲,$B43+1,D$20+1)="","",ROW())</f>
        <v>43</v>
      </c>
      <c r="E43" s="30" cm="1">
        <f t="array" aca="1" ref="E43" ca="1">IF(INDEX(衝突判定範囲,$B43+1,E$20+1)="","",ROW())</f>
        <v>43</v>
      </c>
      <c r="F43" s="30" cm="1">
        <f t="array" aca="1" ref="F43" ca="1">IF(INDEX(衝突判定範囲,$B43+1,F$20+1)="","",ROW())</f>
        <v>43</v>
      </c>
      <c r="I43"/>
    </row>
    <row r="44" spans="1:9">
      <c r="I44"/>
    </row>
    <row r="45" spans="1:9">
      <c r="A45" t="s">
        <v>89</v>
      </c>
      <c r="C45">
        <f ca="1">MIN(C$22:C$43)</f>
        <v>40</v>
      </c>
      <c r="D45">
        <f t="shared" ref="D45:F45" ca="1" si="2">MIN(D$22:D$43)</f>
        <v>40</v>
      </c>
      <c r="E45">
        <f t="shared" ca="1" si="2"/>
        <v>40</v>
      </c>
      <c r="F45">
        <f t="shared" ca="1" si="2"/>
        <v>40</v>
      </c>
      <c r="I45"/>
    </row>
    <row r="46" spans="1:9">
      <c r="A46" t="s">
        <v>251</v>
      </c>
      <c r="C46">
        <f ca="1">IFERROR(MATCH(C$45,C$22:C$43,0),"")</f>
        <v>19</v>
      </c>
      <c r="D46">
        <f t="shared" ref="D46:F46" ca="1" si="3">IFERROR(MATCH(D$45,D$22:D$43,0),"")</f>
        <v>19</v>
      </c>
      <c r="E46">
        <f t="shared" ca="1" si="3"/>
        <v>19</v>
      </c>
      <c r="F46">
        <f t="shared" ca="1" si="3"/>
        <v>19</v>
      </c>
      <c r="I46"/>
    </row>
    <row r="47" spans="1:9">
      <c r="A47" t="s">
        <v>118</v>
      </c>
      <c r="C47" cm="1">
        <f t="array" aca="1" ref="C47" ca="1">INDEX($A$22:$A$43,C$46)</f>
        <v>0</v>
      </c>
      <c r="D47" cm="1">
        <f t="array" aca="1" ref="D47" ca="1">INDEX($A$22:$A$43,D$46)</f>
        <v>0</v>
      </c>
      <c r="E47" cm="1">
        <f t="array" aca="1" ref="E47" ca="1">INDEX($A$22:$A$43,E$46)</f>
        <v>0</v>
      </c>
      <c r="F47" cm="1">
        <f t="array" aca="1" ref="F47" ca="1">INDEX($A$22:$A$43,F$46)</f>
        <v>0</v>
      </c>
      <c r="I47"/>
    </row>
    <row r="48" spans="1:9">
      <c r="A48" t="s">
        <v>252</v>
      </c>
      <c r="C48">
        <f ca="1">IFERROR(C17-C47,"")</f>
        <v>17</v>
      </c>
      <c r="D48">
        <f t="shared" ref="D48:F48" ca="1" si="4">IFERROR(D17-D47,"")</f>
        <v>17</v>
      </c>
      <c r="E48">
        <f t="shared" ca="1" si="4"/>
        <v>18</v>
      </c>
      <c r="F48" t="str">
        <f t="shared" ca="1" si="4"/>
        <v/>
      </c>
      <c r="I48"/>
    </row>
    <row r="49" spans="1:28">
      <c r="I49"/>
    </row>
    <row r="50" spans="1:28">
      <c r="A50" s="4" t="s">
        <v>253</v>
      </c>
      <c r="B50">
        <f ca="1">MAX(MIN(C48:F48),0)</f>
        <v>17</v>
      </c>
      <c r="I50"/>
    </row>
    <row r="52" spans="1:28">
      <c r="R52" t="s">
        <v>123</v>
      </c>
    </row>
    <row r="53" spans="1:28">
      <c r="R53" s="8">
        <v>1</v>
      </c>
      <c r="S53" s="8">
        <v>2</v>
      </c>
      <c r="T53" s="8">
        <v>3</v>
      </c>
      <c r="U53" s="8">
        <v>4</v>
      </c>
      <c r="V53" s="8">
        <v>5</v>
      </c>
      <c r="W53" s="8">
        <v>6</v>
      </c>
      <c r="X53" s="8">
        <v>7</v>
      </c>
      <c r="Y53" s="8">
        <v>8</v>
      </c>
      <c r="Z53" s="8">
        <v>9</v>
      </c>
      <c r="AA53" s="8">
        <v>10</v>
      </c>
    </row>
    <row r="54" spans="1:28">
      <c r="Q54" s="8">
        <v>1</v>
      </c>
      <c r="R54" s="3" t="str" cm="1">
        <f t="array" aca="1" ref="R54" ca="1">IF($Q54-一気に落とす大きさ&gt;0, IFERROR(INDEX(現在位置,$Q54-一気に落とす大きさ,R$53),""),"")</f>
        <v/>
      </c>
      <c r="S54" s="3" t="str" cm="1">
        <f t="array" aca="1" ref="S54" ca="1">IF($Q54-一気に落とす大きさ&gt;0, IFERROR(INDEX(現在位置,$Q54-一気に落とす大きさ,S$53),""),"")</f>
        <v/>
      </c>
      <c r="T54" s="3" t="str" cm="1">
        <f t="array" aca="1" ref="T54" ca="1">IF($Q54-一気に落とす大きさ&gt;0, IFERROR(INDEX(現在位置,$Q54-一気に落とす大きさ,T$53),""),"")</f>
        <v/>
      </c>
      <c r="U54" s="3" t="str" cm="1">
        <f t="array" aca="1" ref="U54" ca="1">IF($Q54-一気に落とす大きさ&gt;0, IFERROR(INDEX(現在位置,$Q54-一気に落とす大きさ,U$53),""),"")</f>
        <v/>
      </c>
      <c r="V54" s="3" t="str" cm="1">
        <f t="array" aca="1" ref="V54" ca="1">IF($Q54-一気に落とす大きさ&gt;0, IFERROR(INDEX(現在位置,$Q54-一気に落とす大きさ,V$53),""),"")</f>
        <v/>
      </c>
      <c r="W54" s="3" t="str" cm="1">
        <f t="array" aca="1" ref="W54" ca="1">IF($Q54-一気に落とす大きさ&gt;0, IFERROR(INDEX(現在位置,$Q54-一気に落とす大きさ,W$53),""),"")</f>
        <v/>
      </c>
      <c r="X54" s="3" t="str" cm="1">
        <f t="array" aca="1" ref="X54" ca="1">IF($Q54-一気に落とす大きさ&gt;0, IFERROR(INDEX(現在位置,$Q54-一気に落とす大きさ,X$53),""),"")</f>
        <v/>
      </c>
      <c r="Y54" s="3" t="str" cm="1">
        <f t="array" aca="1" ref="Y54" ca="1">IF($Q54-一気に落とす大きさ&gt;0, IFERROR(INDEX(現在位置,$Q54-一気に落とす大きさ,Y$53),""),"")</f>
        <v/>
      </c>
      <c r="Z54" s="3" t="str" cm="1">
        <f t="array" aca="1" ref="Z54" ca="1">IF($Q54-一気に落とす大きさ&gt;0, IFERROR(INDEX(現在位置,$Q54-一気に落とす大きさ,Z$53),""),"")</f>
        <v/>
      </c>
      <c r="AA54" s="3" t="str" cm="1">
        <f t="array" aca="1" ref="AA54" ca="1">IF($Q54-一気に落とす大きさ&gt;0, IFERROR(INDEX(現在位置,$Q54-一気に落とす大きさ,AA$53),""),"")</f>
        <v/>
      </c>
      <c r="AB54">
        <v>21</v>
      </c>
    </row>
    <row r="55" spans="1:28">
      <c r="Q55" s="8">
        <v>2</v>
      </c>
      <c r="R55" s="59" t="str" cm="1">
        <f t="array" aca="1" ref="R55" ca="1">IF($Q55-一気に落とす大きさ&gt;0, IFERROR(INDEX(現在位置,$Q55-一気に落とす大きさ,R$53),""),"")</f>
        <v/>
      </c>
      <c r="S55" s="2" t="str" cm="1">
        <f t="array" aca="1" ref="S55" ca="1">IF($Q55-一気に落とす大きさ&gt;0, IFERROR(INDEX(現在位置,$Q55-一気に落とす大きさ,S$53),""),"")</f>
        <v/>
      </c>
      <c r="T55" s="2" t="str" cm="1">
        <f t="array" aca="1" ref="T55" ca="1">IF($Q55-一気に落とす大きさ&gt;0, IFERROR(INDEX(現在位置,$Q55-一気に落とす大きさ,T$53),""),"")</f>
        <v/>
      </c>
      <c r="U55" s="2" t="str" cm="1">
        <f t="array" aca="1" ref="U55" ca="1">IF($Q55-一気に落とす大きさ&gt;0, IFERROR(INDEX(現在位置,$Q55-一気に落とす大きさ,U$53),""),"")</f>
        <v/>
      </c>
      <c r="V55" s="2" t="str" cm="1">
        <f t="array" aca="1" ref="V55" ca="1">IF($Q55-一気に落とす大きさ&gt;0, IFERROR(INDEX(現在位置,$Q55-一気に落とす大きさ,V$53),""),"")</f>
        <v/>
      </c>
      <c r="W55" s="2" t="str" cm="1">
        <f t="array" aca="1" ref="W55" ca="1">IF($Q55-一気に落とす大きさ&gt;0, IFERROR(INDEX(現在位置,$Q55-一気に落とす大きさ,W$53),""),"")</f>
        <v/>
      </c>
      <c r="X55" s="2" t="str" cm="1">
        <f t="array" aca="1" ref="X55" ca="1">IF($Q55-一気に落とす大きさ&gt;0, IFERROR(INDEX(現在位置,$Q55-一気に落とす大きさ,X$53),""),"")</f>
        <v/>
      </c>
      <c r="Y55" s="2" t="str" cm="1">
        <f t="array" aca="1" ref="Y55" ca="1">IF($Q55-一気に落とす大きさ&gt;0, IFERROR(INDEX(現在位置,$Q55-一気に落とす大きさ,Y$53),""),"")</f>
        <v/>
      </c>
      <c r="Z55" s="2" t="str" cm="1">
        <f t="array" aca="1" ref="Z55" ca="1">IF($Q55-一気に落とす大きさ&gt;0, IFERROR(INDEX(現在位置,$Q55-一気に落とす大きさ,Z$53),""),"")</f>
        <v/>
      </c>
      <c r="AA55" s="2" t="str" cm="1">
        <f t="array" aca="1" ref="AA55" ca="1">IF($Q55-一気に落とす大きさ&gt;0, IFERROR(INDEX(現在位置,$Q55-一気に落とす大きさ,AA$53),""),"")</f>
        <v/>
      </c>
      <c r="AB55">
        <v>20</v>
      </c>
    </row>
    <row r="56" spans="1:28">
      <c r="Q56" s="8">
        <v>3</v>
      </c>
      <c r="R56" s="1" t="str" cm="1">
        <f t="array" aca="1" ref="R56" ca="1">IF($Q56-一気に落とす大きさ&gt;0, IFERROR(INDEX(現在位置,$Q56-一気に落とす大きさ,R$53),""),"")</f>
        <v/>
      </c>
      <c r="S56" s="1" t="str" cm="1">
        <f t="array" aca="1" ref="S56" ca="1">IF($Q56-一気に落とす大きさ&gt;0, IFERROR(INDEX(現在位置,$Q56-一気に落とす大きさ,S$53),""),"")</f>
        <v/>
      </c>
      <c r="T56" s="1" t="str" cm="1">
        <f t="array" aca="1" ref="T56" ca="1">IF($Q56-一気に落とす大きさ&gt;0, IFERROR(INDEX(現在位置,$Q56-一気に落とす大きさ,T$53),""),"")</f>
        <v/>
      </c>
      <c r="U56" s="1" t="str" cm="1">
        <f t="array" aca="1" ref="U56" ca="1">IF($Q56-一気に落とす大きさ&gt;0, IFERROR(INDEX(現在位置,$Q56-一気に落とす大きさ,U$53),""),"")</f>
        <v/>
      </c>
      <c r="V56" s="1" t="str" cm="1">
        <f t="array" aca="1" ref="V56" ca="1">IF($Q56-一気に落とす大きさ&gt;0, IFERROR(INDEX(現在位置,$Q56-一気に落とす大きさ,V$53),""),"")</f>
        <v/>
      </c>
      <c r="W56" s="1" t="str" cm="1">
        <f t="array" aca="1" ref="W56" ca="1">IF($Q56-一気に落とす大きさ&gt;0, IFERROR(INDEX(現在位置,$Q56-一気に落とす大きさ,W$53),""),"")</f>
        <v/>
      </c>
      <c r="X56" s="1" t="str" cm="1">
        <f t="array" aca="1" ref="X56" ca="1">IF($Q56-一気に落とす大きさ&gt;0, IFERROR(INDEX(現在位置,$Q56-一気に落とす大きさ,X$53),""),"")</f>
        <v/>
      </c>
      <c r="Y56" s="1" t="str" cm="1">
        <f t="array" aca="1" ref="Y56" ca="1">IF($Q56-一気に落とす大きさ&gt;0, IFERROR(INDEX(現在位置,$Q56-一気に落とす大きさ,Y$53),""),"")</f>
        <v/>
      </c>
      <c r="Z56" s="1" t="str" cm="1">
        <f t="array" aca="1" ref="Z56" ca="1">IF($Q56-一気に落とす大きさ&gt;0, IFERROR(INDEX(現在位置,$Q56-一気に落とす大きさ,Z$53),""),"")</f>
        <v/>
      </c>
      <c r="AA56" s="1" t="str" cm="1">
        <f t="array" aca="1" ref="AA56" ca="1">IF($Q56-一気に落とす大きさ&gt;0, IFERROR(INDEX(現在位置,$Q56-一気に落とす大きさ,AA$53),""),"")</f>
        <v/>
      </c>
      <c r="AB56">
        <v>19</v>
      </c>
    </row>
    <row r="57" spans="1:28">
      <c r="Q57" s="8">
        <v>4</v>
      </c>
      <c r="R57" s="1" t="str" cm="1">
        <f t="array" aca="1" ref="R57" ca="1">IF($Q57-一気に落とす大きさ&gt;0, IFERROR(INDEX(現在位置,$Q57-一気に落とす大きさ,R$53),""),"")</f>
        <v/>
      </c>
      <c r="S57" s="1" t="str" cm="1">
        <f t="array" aca="1" ref="S57" ca="1">IF($Q57-一気に落とす大きさ&gt;0, IFERROR(INDEX(現在位置,$Q57-一気に落とす大きさ,S$53),""),"")</f>
        <v/>
      </c>
      <c r="T57" s="1" t="str" cm="1">
        <f t="array" aca="1" ref="T57" ca="1">IF($Q57-一気に落とす大きさ&gt;0, IFERROR(INDEX(現在位置,$Q57-一気に落とす大きさ,T$53),""),"")</f>
        <v/>
      </c>
      <c r="U57" s="1" t="str" cm="1">
        <f t="array" aca="1" ref="U57" ca="1">IF($Q57-一気に落とす大きさ&gt;0, IFERROR(INDEX(現在位置,$Q57-一気に落とす大きさ,U$53),""),"")</f>
        <v/>
      </c>
      <c r="V57" s="1" t="str" cm="1">
        <f t="array" aca="1" ref="V57" ca="1">IF($Q57-一気に落とす大きさ&gt;0, IFERROR(INDEX(現在位置,$Q57-一気に落とす大きさ,V$53),""),"")</f>
        <v/>
      </c>
      <c r="W57" s="1" t="str" cm="1">
        <f t="array" aca="1" ref="W57" ca="1">IF($Q57-一気に落とす大きさ&gt;0, IFERROR(INDEX(現在位置,$Q57-一気に落とす大きさ,W$53),""),"")</f>
        <v/>
      </c>
      <c r="X57" s="1" t="str" cm="1">
        <f t="array" aca="1" ref="X57" ca="1">IF($Q57-一気に落とす大きさ&gt;0, IFERROR(INDEX(現在位置,$Q57-一気に落とす大きさ,X$53),""),"")</f>
        <v/>
      </c>
      <c r="Y57" s="1" t="str" cm="1">
        <f t="array" aca="1" ref="Y57" ca="1">IF($Q57-一気に落とす大きさ&gt;0, IFERROR(INDEX(現在位置,$Q57-一気に落とす大きさ,Y$53),""),"")</f>
        <v/>
      </c>
      <c r="Z57" s="1" t="str" cm="1">
        <f t="array" aca="1" ref="Z57" ca="1">IF($Q57-一気に落とす大きさ&gt;0, IFERROR(INDEX(現在位置,$Q57-一気に落とす大きさ,Z$53),""),"")</f>
        <v/>
      </c>
      <c r="AA57" s="1" t="str" cm="1">
        <f t="array" aca="1" ref="AA57" ca="1">IF($Q57-一気に落とす大きさ&gt;0, IFERROR(INDEX(現在位置,$Q57-一気に落とす大きさ,AA$53),""),"")</f>
        <v/>
      </c>
      <c r="AB57">
        <v>18</v>
      </c>
    </row>
    <row r="58" spans="1:28">
      <c r="Q58" s="8">
        <v>5</v>
      </c>
      <c r="R58" s="1" t="str" cm="1">
        <f t="array" aca="1" ref="R58" ca="1">IF($Q58-一気に落とす大きさ&gt;0, IFERROR(INDEX(現在位置,$Q58-一気に落とす大きさ,R$53),""),"")</f>
        <v/>
      </c>
      <c r="S58" s="1" t="str" cm="1">
        <f t="array" aca="1" ref="S58" ca="1">IF($Q58-一気に落とす大きさ&gt;0, IFERROR(INDEX(現在位置,$Q58-一気に落とす大きさ,S$53),""),"")</f>
        <v/>
      </c>
      <c r="T58" s="1" t="str" cm="1">
        <f t="array" aca="1" ref="T58" ca="1">IF($Q58-一気に落とす大きさ&gt;0, IFERROR(INDEX(現在位置,$Q58-一気に落とす大きさ,T$53),""),"")</f>
        <v/>
      </c>
      <c r="U58" s="1" t="str" cm="1">
        <f t="array" aca="1" ref="U58" ca="1">IF($Q58-一気に落とす大きさ&gt;0, IFERROR(INDEX(現在位置,$Q58-一気に落とす大きさ,U$53),""),"")</f>
        <v/>
      </c>
      <c r="V58" s="1" t="str" cm="1">
        <f t="array" aca="1" ref="V58" ca="1">IF($Q58-一気に落とす大きさ&gt;0, IFERROR(INDEX(現在位置,$Q58-一気に落とす大きさ,V$53),""),"")</f>
        <v/>
      </c>
      <c r="W58" s="1" t="str" cm="1">
        <f t="array" aca="1" ref="W58" ca="1">IF($Q58-一気に落とす大きさ&gt;0, IFERROR(INDEX(現在位置,$Q58-一気に落とす大きさ,W$53),""),"")</f>
        <v/>
      </c>
      <c r="X58" s="1" t="str" cm="1">
        <f t="array" aca="1" ref="X58" ca="1">IF($Q58-一気に落とす大きさ&gt;0, IFERROR(INDEX(現在位置,$Q58-一気に落とす大きさ,X$53),""),"")</f>
        <v/>
      </c>
      <c r="Y58" s="1" t="str" cm="1">
        <f t="array" aca="1" ref="Y58" ca="1">IF($Q58-一気に落とす大きさ&gt;0, IFERROR(INDEX(現在位置,$Q58-一気に落とす大きさ,Y$53),""),"")</f>
        <v/>
      </c>
      <c r="Z58" s="1" t="str" cm="1">
        <f t="array" aca="1" ref="Z58" ca="1">IF($Q58-一気に落とす大きさ&gt;0, IFERROR(INDEX(現在位置,$Q58-一気に落とす大きさ,Z$53),""),"")</f>
        <v/>
      </c>
      <c r="AA58" s="1" t="str" cm="1">
        <f t="array" aca="1" ref="AA58" ca="1">IF($Q58-一気に落とす大きさ&gt;0, IFERROR(INDEX(現在位置,$Q58-一気に落とす大きさ,AA$53),""),"")</f>
        <v/>
      </c>
      <c r="AB58">
        <v>17</v>
      </c>
    </row>
    <row r="59" spans="1:28">
      <c r="Q59" s="8">
        <v>6</v>
      </c>
      <c r="R59" s="1" t="str" cm="1">
        <f t="array" aca="1" ref="R59" ca="1">IF($Q59-一気に落とす大きさ&gt;0, IFERROR(INDEX(現在位置,$Q59-一気に落とす大きさ,R$53),""),"")</f>
        <v/>
      </c>
      <c r="S59" s="1" t="str" cm="1">
        <f t="array" aca="1" ref="S59" ca="1">IF($Q59-一気に落とす大きさ&gt;0, IFERROR(INDEX(現在位置,$Q59-一気に落とす大きさ,S$53),""),"")</f>
        <v/>
      </c>
      <c r="T59" s="1" t="str" cm="1">
        <f t="array" aca="1" ref="T59" ca="1">IF($Q59-一気に落とす大きさ&gt;0, IFERROR(INDEX(現在位置,$Q59-一気に落とす大きさ,T$53),""),"")</f>
        <v/>
      </c>
      <c r="U59" s="1" t="str" cm="1">
        <f t="array" aca="1" ref="U59" ca="1">IF($Q59-一気に落とす大きさ&gt;0, IFERROR(INDEX(現在位置,$Q59-一気に落とす大きさ,U$53),""),"")</f>
        <v/>
      </c>
      <c r="V59" s="1" t="str" cm="1">
        <f t="array" aca="1" ref="V59" ca="1">IF($Q59-一気に落とす大きさ&gt;0, IFERROR(INDEX(現在位置,$Q59-一気に落とす大きさ,V$53),""),"")</f>
        <v/>
      </c>
      <c r="W59" s="1" t="str" cm="1">
        <f t="array" aca="1" ref="W59" ca="1">IF($Q59-一気に落とす大きさ&gt;0, IFERROR(INDEX(現在位置,$Q59-一気に落とす大きさ,W$53),""),"")</f>
        <v/>
      </c>
      <c r="X59" s="1" t="str" cm="1">
        <f t="array" aca="1" ref="X59" ca="1">IF($Q59-一気に落とす大きさ&gt;0, IFERROR(INDEX(現在位置,$Q59-一気に落とす大きさ,X$53),""),"")</f>
        <v/>
      </c>
      <c r="Y59" s="1" t="str" cm="1">
        <f t="array" aca="1" ref="Y59" ca="1">IF($Q59-一気に落とす大きさ&gt;0, IFERROR(INDEX(現在位置,$Q59-一気に落とす大きさ,Y$53),""),"")</f>
        <v/>
      </c>
      <c r="Z59" s="1" t="str" cm="1">
        <f t="array" aca="1" ref="Z59" ca="1">IF($Q59-一気に落とす大きさ&gt;0, IFERROR(INDEX(現在位置,$Q59-一気に落とす大きさ,Z$53),""),"")</f>
        <v/>
      </c>
      <c r="AA59" s="1" t="str" cm="1">
        <f t="array" aca="1" ref="AA59" ca="1">IF($Q59-一気に落とす大きさ&gt;0, IFERROR(INDEX(現在位置,$Q59-一気に落とす大きさ,AA$53),""),"")</f>
        <v/>
      </c>
      <c r="AB59">
        <v>16</v>
      </c>
    </row>
    <row r="60" spans="1:28">
      <c r="Q60" s="8">
        <v>7</v>
      </c>
      <c r="R60" s="1" t="str" cm="1">
        <f t="array" aca="1" ref="R60" ca="1">IF($Q60-一気に落とす大きさ&gt;0, IFERROR(INDEX(現在位置,$Q60-一気に落とす大きさ,R$53),""),"")</f>
        <v/>
      </c>
      <c r="S60" s="1" t="str" cm="1">
        <f t="array" aca="1" ref="S60" ca="1">IF($Q60-一気に落とす大きさ&gt;0, IFERROR(INDEX(現在位置,$Q60-一気に落とす大きさ,S$53),""),"")</f>
        <v/>
      </c>
      <c r="T60" s="1" t="str" cm="1">
        <f t="array" aca="1" ref="T60" ca="1">IF($Q60-一気に落とす大きさ&gt;0, IFERROR(INDEX(現在位置,$Q60-一気に落とす大きさ,T$53),""),"")</f>
        <v/>
      </c>
      <c r="U60" s="1" t="str" cm="1">
        <f t="array" aca="1" ref="U60" ca="1">IF($Q60-一気に落とす大きさ&gt;0, IFERROR(INDEX(現在位置,$Q60-一気に落とす大きさ,U$53),""),"")</f>
        <v/>
      </c>
      <c r="V60" s="1" t="str" cm="1">
        <f t="array" aca="1" ref="V60" ca="1">IF($Q60-一気に落とす大きさ&gt;0, IFERROR(INDEX(現在位置,$Q60-一気に落とす大きさ,V$53),""),"")</f>
        <v/>
      </c>
      <c r="W60" s="1" t="str" cm="1">
        <f t="array" aca="1" ref="W60" ca="1">IF($Q60-一気に落とす大きさ&gt;0, IFERROR(INDEX(現在位置,$Q60-一気に落とす大きさ,W$53),""),"")</f>
        <v/>
      </c>
      <c r="X60" s="1" t="str" cm="1">
        <f t="array" aca="1" ref="X60" ca="1">IF($Q60-一気に落とす大きさ&gt;0, IFERROR(INDEX(現在位置,$Q60-一気に落とす大きさ,X$53),""),"")</f>
        <v/>
      </c>
      <c r="Y60" s="1" t="str" cm="1">
        <f t="array" aca="1" ref="Y60" ca="1">IF($Q60-一気に落とす大きさ&gt;0, IFERROR(INDEX(現在位置,$Q60-一気に落とす大きさ,Y$53),""),"")</f>
        <v/>
      </c>
      <c r="Z60" s="1" t="str" cm="1">
        <f t="array" aca="1" ref="Z60" ca="1">IF($Q60-一気に落とす大きさ&gt;0, IFERROR(INDEX(現在位置,$Q60-一気に落とす大きさ,Z$53),""),"")</f>
        <v/>
      </c>
      <c r="AA60" s="1" t="str" cm="1">
        <f t="array" aca="1" ref="AA60" ca="1">IF($Q60-一気に落とす大きさ&gt;0, IFERROR(INDEX(現在位置,$Q60-一気に落とす大きさ,AA$53),""),"")</f>
        <v/>
      </c>
      <c r="AB60">
        <v>15</v>
      </c>
    </row>
    <row r="61" spans="1:28">
      <c r="Q61" s="8">
        <v>8</v>
      </c>
      <c r="R61" s="1" t="str" cm="1">
        <f t="array" aca="1" ref="R61" ca="1">IF($Q61-一気に落とす大きさ&gt;0, IFERROR(INDEX(現在位置,$Q61-一気に落とす大きさ,R$53),""),"")</f>
        <v/>
      </c>
      <c r="S61" s="1" t="str" cm="1">
        <f t="array" aca="1" ref="S61" ca="1">IF($Q61-一気に落とす大きさ&gt;0, IFERROR(INDEX(現在位置,$Q61-一気に落とす大きさ,S$53),""),"")</f>
        <v/>
      </c>
      <c r="T61" s="1" t="str" cm="1">
        <f t="array" aca="1" ref="T61" ca="1">IF($Q61-一気に落とす大きさ&gt;0, IFERROR(INDEX(現在位置,$Q61-一気に落とす大きさ,T$53),""),"")</f>
        <v/>
      </c>
      <c r="U61" s="1" t="str" cm="1">
        <f t="array" aca="1" ref="U61" ca="1">IF($Q61-一気に落とす大きさ&gt;0, IFERROR(INDEX(現在位置,$Q61-一気に落とす大きさ,U$53),""),"")</f>
        <v/>
      </c>
      <c r="V61" s="1" t="str" cm="1">
        <f t="array" aca="1" ref="V61" ca="1">IF($Q61-一気に落とす大きさ&gt;0, IFERROR(INDEX(現在位置,$Q61-一気に落とす大きさ,V$53),""),"")</f>
        <v/>
      </c>
      <c r="W61" s="1" t="str" cm="1">
        <f t="array" aca="1" ref="W61" ca="1">IF($Q61-一気に落とす大きさ&gt;0, IFERROR(INDEX(現在位置,$Q61-一気に落とす大きさ,W$53),""),"")</f>
        <v/>
      </c>
      <c r="X61" s="1" t="str" cm="1">
        <f t="array" aca="1" ref="X61" ca="1">IF($Q61-一気に落とす大きさ&gt;0, IFERROR(INDEX(現在位置,$Q61-一気に落とす大きさ,X$53),""),"")</f>
        <v/>
      </c>
      <c r="Y61" s="1" t="str" cm="1">
        <f t="array" aca="1" ref="Y61" ca="1">IF($Q61-一気に落とす大きさ&gt;0, IFERROR(INDEX(現在位置,$Q61-一気に落とす大きさ,Y$53),""),"")</f>
        <v/>
      </c>
      <c r="Z61" s="1" t="str" cm="1">
        <f t="array" aca="1" ref="Z61" ca="1">IF($Q61-一気に落とす大きさ&gt;0, IFERROR(INDEX(現在位置,$Q61-一気に落とす大きさ,Z$53),""),"")</f>
        <v/>
      </c>
      <c r="AA61" s="1" t="str" cm="1">
        <f t="array" aca="1" ref="AA61" ca="1">IF($Q61-一気に落とす大きさ&gt;0, IFERROR(INDEX(現在位置,$Q61-一気に落とす大きさ,AA$53),""),"")</f>
        <v/>
      </c>
      <c r="AB61">
        <v>14</v>
      </c>
    </row>
    <row r="62" spans="1:28">
      <c r="Q62" s="8">
        <v>9</v>
      </c>
      <c r="R62" s="1" t="str" cm="1">
        <f t="array" aca="1" ref="R62" ca="1">IF($Q62-一気に落とす大きさ&gt;0, IFERROR(INDEX(現在位置,$Q62-一気に落とす大きさ,R$53),""),"")</f>
        <v/>
      </c>
      <c r="S62" s="1" t="str" cm="1">
        <f t="array" aca="1" ref="S62" ca="1">IF($Q62-一気に落とす大きさ&gt;0, IFERROR(INDEX(現在位置,$Q62-一気に落とす大きさ,S$53),""),"")</f>
        <v/>
      </c>
      <c r="T62" s="1" t="str" cm="1">
        <f t="array" aca="1" ref="T62" ca="1">IF($Q62-一気に落とす大きさ&gt;0, IFERROR(INDEX(現在位置,$Q62-一気に落とす大きさ,T$53),""),"")</f>
        <v/>
      </c>
      <c r="U62" s="1" t="str" cm="1">
        <f t="array" aca="1" ref="U62" ca="1">IF($Q62-一気に落とす大きさ&gt;0, IFERROR(INDEX(現在位置,$Q62-一気に落とす大きさ,U$53),""),"")</f>
        <v/>
      </c>
      <c r="V62" s="1" t="str" cm="1">
        <f t="array" aca="1" ref="V62" ca="1">IF($Q62-一気に落とす大きさ&gt;0, IFERROR(INDEX(現在位置,$Q62-一気に落とす大きさ,V$53),""),"")</f>
        <v/>
      </c>
      <c r="W62" s="1" t="str" cm="1">
        <f t="array" aca="1" ref="W62" ca="1">IF($Q62-一気に落とす大きさ&gt;0, IFERROR(INDEX(現在位置,$Q62-一気に落とす大きさ,W$53),""),"")</f>
        <v/>
      </c>
      <c r="X62" s="1" t="str" cm="1">
        <f t="array" aca="1" ref="X62" ca="1">IF($Q62-一気に落とす大きさ&gt;0, IFERROR(INDEX(現在位置,$Q62-一気に落とす大きさ,X$53),""),"")</f>
        <v/>
      </c>
      <c r="Y62" s="1" t="str" cm="1">
        <f t="array" aca="1" ref="Y62" ca="1">IF($Q62-一気に落とす大きさ&gt;0, IFERROR(INDEX(現在位置,$Q62-一気に落とす大きさ,Y$53),""),"")</f>
        <v/>
      </c>
      <c r="Z62" s="1" t="str" cm="1">
        <f t="array" aca="1" ref="Z62" ca="1">IF($Q62-一気に落とす大きさ&gt;0, IFERROR(INDEX(現在位置,$Q62-一気に落とす大きさ,Z$53),""),"")</f>
        <v/>
      </c>
      <c r="AA62" s="1" t="str" cm="1">
        <f t="array" aca="1" ref="AA62" ca="1">IF($Q62-一気に落とす大きさ&gt;0, IFERROR(INDEX(現在位置,$Q62-一気に落とす大きさ,AA$53),""),"")</f>
        <v/>
      </c>
      <c r="AB62">
        <v>13</v>
      </c>
    </row>
    <row r="63" spans="1:28">
      <c r="Q63" s="8">
        <v>10</v>
      </c>
      <c r="R63" s="1" t="str" cm="1">
        <f t="array" aca="1" ref="R63" ca="1">IF($Q63-一気に落とす大きさ&gt;0, IFERROR(INDEX(現在位置,$Q63-一気に落とす大きさ,R$53),""),"")</f>
        <v/>
      </c>
      <c r="S63" s="1" t="str" cm="1">
        <f t="array" aca="1" ref="S63" ca="1">IF($Q63-一気に落とす大きさ&gt;0, IFERROR(INDEX(現在位置,$Q63-一気に落とす大きさ,S$53),""),"")</f>
        <v/>
      </c>
      <c r="T63" s="1" t="str" cm="1">
        <f t="array" aca="1" ref="T63" ca="1">IF($Q63-一気に落とす大きさ&gt;0, IFERROR(INDEX(現在位置,$Q63-一気に落とす大きさ,T$53),""),"")</f>
        <v/>
      </c>
      <c r="U63" s="1" t="str" cm="1">
        <f t="array" aca="1" ref="U63" ca="1">IF($Q63-一気に落とす大きさ&gt;0, IFERROR(INDEX(現在位置,$Q63-一気に落とす大きさ,U$53),""),"")</f>
        <v/>
      </c>
      <c r="V63" s="1" t="str" cm="1">
        <f t="array" aca="1" ref="V63" ca="1">IF($Q63-一気に落とす大きさ&gt;0, IFERROR(INDEX(現在位置,$Q63-一気に落とす大きさ,V$53),""),"")</f>
        <v/>
      </c>
      <c r="W63" s="1" t="str" cm="1">
        <f t="array" aca="1" ref="W63" ca="1">IF($Q63-一気に落とす大きさ&gt;0, IFERROR(INDEX(現在位置,$Q63-一気に落とす大きさ,W$53),""),"")</f>
        <v/>
      </c>
      <c r="X63" s="1" t="str" cm="1">
        <f t="array" aca="1" ref="X63" ca="1">IF($Q63-一気に落とす大きさ&gt;0, IFERROR(INDEX(現在位置,$Q63-一気に落とす大きさ,X$53),""),"")</f>
        <v/>
      </c>
      <c r="Y63" s="1" t="str" cm="1">
        <f t="array" aca="1" ref="Y63" ca="1">IF($Q63-一気に落とす大きさ&gt;0, IFERROR(INDEX(現在位置,$Q63-一気に落とす大きさ,Y$53),""),"")</f>
        <v/>
      </c>
      <c r="Z63" s="1" t="str" cm="1">
        <f t="array" aca="1" ref="Z63" ca="1">IF($Q63-一気に落とす大きさ&gt;0, IFERROR(INDEX(現在位置,$Q63-一気に落とす大きさ,Z$53),""),"")</f>
        <v/>
      </c>
      <c r="AA63" s="1" t="str" cm="1">
        <f t="array" aca="1" ref="AA63" ca="1">IF($Q63-一気に落とす大きさ&gt;0, IFERROR(INDEX(現在位置,$Q63-一気に落とす大きさ,AA$53),""),"")</f>
        <v/>
      </c>
      <c r="AB63">
        <v>12</v>
      </c>
    </row>
    <row r="64" spans="1:28">
      <c r="Q64" s="8">
        <v>11</v>
      </c>
      <c r="R64" s="1" t="str" cm="1">
        <f t="array" aca="1" ref="R64" ca="1">IF($Q64-一気に落とす大きさ&gt;0, IFERROR(INDEX(現在位置,$Q64-一気に落とす大きさ,R$53),""),"")</f>
        <v/>
      </c>
      <c r="S64" s="1" t="str" cm="1">
        <f t="array" aca="1" ref="S64" ca="1">IF($Q64-一気に落とす大きさ&gt;0, IFERROR(INDEX(現在位置,$Q64-一気に落とす大きさ,S$53),""),"")</f>
        <v/>
      </c>
      <c r="T64" s="1" t="str" cm="1">
        <f t="array" aca="1" ref="T64" ca="1">IF($Q64-一気に落とす大きさ&gt;0, IFERROR(INDEX(現在位置,$Q64-一気に落とす大きさ,T$53),""),"")</f>
        <v/>
      </c>
      <c r="U64" s="1" t="str" cm="1">
        <f t="array" aca="1" ref="U64" ca="1">IF($Q64-一気に落とす大きさ&gt;0, IFERROR(INDEX(現在位置,$Q64-一気に落とす大きさ,U$53),""),"")</f>
        <v/>
      </c>
      <c r="V64" s="1" t="str" cm="1">
        <f t="array" aca="1" ref="V64" ca="1">IF($Q64-一気に落とす大きさ&gt;0, IFERROR(INDEX(現在位置,$Q64-一気に落とす大きさ,V$53),""),"")</f>
        <v/>
      </c>
      <c r="W64" s="1" t="str" cm="1">
        <f t="array" aca="1" ref="W64" ca="1">IF($Q64-一気に落とす大きさ&gt;0, IFERROR(INDEX(現在位置,$Q64-一気に落とす大きさ,W$53),""),"")</f>
        <v/>
      </c>
      <c r="X64" s="1" t="str" cm="1">
        <f t="array" aca="1" ref="X64" ca="1">IF($Q64-一気に落とす大きさ&gt;0, IFERROR(INDEX(現在位置,$Q64-一気に落とす大きさ,X$53),""),"")</f>
        <v/>
      </c>
      <c r="Y64" s="1" t="str" cm="1">
        <f t="array" aca="1" ref="Y64" ca="1">IF($Q64-一気に落とす大きさ&gt;0, IFERROR(INDEX(現在位置,$Q64-一気に落とす大きさ,Y$53),""),"")</f>
        <v/>
      </c>
      <c r="Z64" s="1" t="str" cm="1">
        <f t="array" aca="1" ref="Z64" ca="1">IF($Q64-一気に落とす大きさ&gt;0, IFERROR(INDEX(現在位置,$Q64-一気に落とす大きさ,Z$53),""),"")</f>
        <v/>
      </c>
      <c r="AA64" s="1" t="str" cm="1">
        <f t="array" aca="1" ref="AA64" ca="1">IF($Q64-一気に落とす大きさ&gt;0, IFERROR(INDEX(現在位置,$Q64-一気に落とす大きさ,AA$53),""),"")</f>
        <v/>
      </c>
      <c r="AB64">
        <v>11</v>
      </c>
    </row>
    <row r="65" spans="17:28">
      <c r="Q65" s="8">
        <v>12</v>
      </c>
      <c r="R65" s="1" t="str" cm="1">
        <f t="array" aca="1" ref="R65" ca="1">IF($Q65-一気に落とす大きさ&gt;0, IFERROR(INDEX(現在位置,$Q65-一気に落とす大きさ,R$53),""),"")</f>
        <v/>
      </c>
      <c r="S65" s="1" t="str" cm="1">
        <f t="array" aca="1" ref="S65" ca="1">IF($Q65-一気に落とす大きさ&gt;0, IFERROR(INDEX(現在位置,$Q65-一気に落とす大きさ,S$53),""),"")</f>
        <v/>
      </c>
      <c r="T65" s="1" t="str" cm="1">
        <f t="array" aca="1" ref="T65" ca="1">IF($Q65-一気に落とす大きさ&gt;0, IFERROR(INDEX(現在位置,$Q65-一気に落とす大きさ,T$53),""),"")</f>
        <v/>
      </c>
      <c r="U65" s="1" t="str" cm="1">
        <f t="array" aca="1" ref="U65" ca="1">IF($Q65-一気に落とす大きさ&gt;0, IFERROR(INDEX(現在位置,$Q65-一気に落とす大きさ,U$53),""),"")</f>
        <v/>
      </c>
      <c r="V65" s="1" t="str" cm="1">
        <f t="array" aca="1" ref="V65" ca="1">IF($Q65-一気に落とす大きさ&gt;0, IFERROR(INDEX(現在位置,$Q65-一気に落とす大きさ,V$53),""),"")</f>
        <v/>
      </c>
      <c r="W65" s="1" t="str" cm="1">
        <f t="array" aca="1" ref="W65" ca="1">IF($Q65-一気に落とす大きさ&gt;0, IFERROR(INDEX(現在位置,$Q65-一気に落とす大きさ,W$53),""),"")</f>
        <v/>
      </c>
      <c r="X65" s="1" t="str" cm="1">
        <f t="array" aca="1" ref="X65" ca="1">IF($Q65-一気に落とす大きさ&gt;0, IFERROR(INDEX(現在位置,$Q65-一気に落とす大きさ,X$53),""),"")</f>
        <v/>
      </c>
      <c r="Y65" s="1" t="str" cm="1">
        <f t="array" aca="1" ref="Y65" ca="1">IF($Q65-一気に落とす大きさ&gt;0, IFERROR(INDEX(現在位置,$Q65-一気に落とす大きさ,Y$53),""),"")</f>
        <v/>
      </c>
      <c r="Z65" s="1" t="str" cm="1">
        <f t="array" aca="1" ref="Z65" ca="1">IF($Q65-一気に落とす大きさ&gt;0, IFERROR(INDEX(現在位置,$Q65-一気に落とす大きさ,Z$53),""),"")</f>
        <v/>
      </c>
      <c r="AA65" s="1" t="str" cm="1">
        <f t="array" aca="1" ref="AA65" ca="1">IF($Q65-一気に落とす大きさ&gt;0, IFERROR(INDEX(現在位置,$Q65-一気に落とす大きさ,AA$53),""),"")</f>
        <v/>
      </c>
      <c r="AB65">
        <v>10</v>
      </c>
    </row>
    <row r="66" spans="17:28">
      <c r="Q66" s="8">
        <v>13</v>
      </c>
      <c r="R66" s="1" t="str" cm="1">
        <f t="array" aca="1" ref="R66" ca="1">IF($Q66-一気に落とす大きさ&gt;0, IFERROR(INDEX(現在位置,$Q66-一気に落とす大きさ,R$53),""),"")</f>
        <v/>
      </c>
      <c r="S66" s="1" t="str" cm="1">
        <f t="array" aca="1" ref="S66" ca="1">IF($Q66-一気に落とす大きさ&gt;0, IFERROR(INDEX(現在位置,$Q66-一気に落とす大きさ,S$53),""),"")</f>
        <v/>
      </c>
      <c r="T66" s="1" t="str" cm="1">
        <f t="array" aca="1" ref="T66" ca="1">IF($Q66-一気に落とす大きさ&gt;0, IFERROR(INDEX(現在位置,$Q66-一気に落とす大きさ,T$53),""),"")</f>
        <v/>
      </c>
      <c r="U66" s="1" t="str" cm="1">
        <f t="array" aca="1" ref="U66" ca="1">IF($Q66-一気に落とす大きさ&gt;0, IFERROR(INDEX(現在位置,$Q66-一気に落とす大きさ,U$53),""),"")</f>
        <v/>
      </c>
      <c r="V66" s="1" t="str" cm="1">
        <f t="array" aca="1" ref="V66" ca="1">IF($Q66-一気に落とす大きさ&gt;0, IFERROR(INDEX(現在位置,$Q66-一気に落とす大きさ,V$53),""),"")</f>
        <v/>
      </c>
      <c r="W66" s="1" t="str" cm="1">
        <f t="array" aca="1" ref="W66" ca="1">IF($Q66-一気に落とす大きさ&gt;0, IFERROR(INDEX(現在位置,$Q66-一気に落とす大きさ,W$53),""),"")</f>
        <v/>
      </c>
      <c r="X66" s="1" t="str" cm="1">
        <f t="array" aca="1" ref="X66" ca="1">IF($Q66-一気に落とす大きさ&gt;0, IFERROR(INDEX(現在位置,$Q66-一気に落とす大きさ,X$53),""),"")</f>
        <v/>
      </c>
      <c r="Y66" s="1" t="str" cm="1">
        <f t="array" aca="1" ref="Y66" ca="1">IF($Q66-一気に落とす大きさ&gt;0, IFERROR(INDEX(現在位置,$Q66-一気に落とす大きさ,Y$53),""),"")</f>
        <v/>
      </c>
      <c r="Z66" s="1" t="str" cm="1">
        <f t="array" aca="1" ref="Z66" ca="1">IF($Q66-一気に落とす大きさ&gt;0, IFERROR(INDEX(現在位置,$Q66-一気に落とす大きさ,Z$53),""),"")</f>
        <v/>
      </c>
      <c r="AA66" s="1" t="str" cm="1">
        <f t="array" aca="1" ref="AA66" ca="1">IF($Q66-一気に落とす大きさ&gt;0, IFERROR(INDEX(現在位置,$Q66-一気に落とす大きさ,AA$53),""),"")</f>
        <v/>
      </c>
      <c r="AB66">
        <v>9</v>
      </c>
    </row>
    <row r="67" spans="17:28">
      <c r="Q67" s="8">
        <v>14</v>
      </c>
      <c r="R67" s="1" t="str" cm="1">
        <f t="array" aca="1" ref="R67" ca="1">IF($Q67-一気に落とす大きさ&gt;0, IFERROR(INDEX(現在位置,$Q67-一気に落とす大きさ,R$53),""),"")</f>
        <v/>
      </c>
      <c r="S67" s="1" t="str" cm="1">
        <f t="array" aca="1" ref="S67" ca="1">IF($Q67-一気に落とす大きさ&gt;0, IFERROR(INDEX(現在位置,$Q67-一気に落とす大きさ,S$53),""),"")</f>
        <v/>
      </c>
      <c r="T67" s="1" t="str" cm="1">
        <f t="array" aca="1" ref="T67" ca="1">IF($Q67-一気に落とす大きさ&gt;0, IFERROR(INDEX(現在位置,$Q67-一気に落とす大きさ,T$53),""),"")</f>
        <v/>
      </c>
      <c r="U67" s="1" t="str" cm="1">
        <f t="array" aca="1" ref="U67" ca="1">IF($Q67-一気に落とす大きさ&gt;0, IFERROR(INDEX(現在位置,$Q67-一気に落とす大きさ,U$53),""),"")</f>
        <v/>
      </c>
      <c r="V67" s="1" t="str" cm="1">
        <f t="array" aca="1" ref="V67" ca="1">IF($Q67-一気に落とす大きさ&gt;0, IFERROR(INDEX(現在位置,$Q67-一気に落とす大きさ,V$53),""),"")</f>
        <v/>
      </c>
      <c r="W67" s="1" t="str" cm="1">
        <f t="array" aca="1" ref="W67" ca="1">IF($Q67-一気に落とす大きさ&gt;0, IFERROR(INDEX(現在位置,$Q67-一気に落とす大きさ,W$53),""),"")</f>
        <v/>
      </c>
      <c r="X67" s="1" t="str" cm="1">
        <f t="array" aca="1" ref="X67" ca="1">IF($Q67-一気に落とす大きさ&gt;0, IFERROR(INDEX(現在位置,$Q67-一気に落とす大きさ,X$53),""),"")</f>
        <v/>
      </c>
      <c r="Y67" s="1" t="str" cm="1">
        <f t="array" aca="1" ref="Y67" ca="1">IF($Q67-一気に落とす大きさ&gt;0, IFERROR(INDEX(現在位置,$Q67-一気に落とす大きさ,Y$53),""),"")</f>
        <v/>
      </c>
      <c r="Z67" s="1" t="str" cm="1">
        <f t="array" aca="1" ref="Z67" ca="1">IF($Q67-一気に落とす大きさ&gt;0, IFERROR(INDEX(現在位置,$Q67-一気に落とす大きさ,Z$53),""),"")</f>
        <v/>
      </c>
      <c r="AA67" s="1" t="str" cm="1">
        <f t="array" aca="1" ref="AA67" ca="1">IF($Q67-一気に落とす大きさ&gt;0, IFERROR(INDEX(現在位置,$Q67-一気に落とす大きさ,AA$53),""),"")</f>
        <v/>
      </c>
      <c r="AB67">
        <v>8</v>
      </c>
    </row>
    <row r="68" spans="17:28">
      <c r="Q68" s="8">
        <v>15</v>
      </c>
      <c r="R68" s="1" t="str" cm="1">
        <f t="array" aca="1" ref="R68" ca="1">IF($Q68-一気に落とす大きさ&gt;0, IFERROR(INDEX(現在位置,$Q68-一気に落とす大きさ,R$53),""),"")</f>
        <v/>
      </c>
      <c r="S68" s="1" t="str" cm="1">
        <f t="array" aca="1" ref="S68" ca="1">IF($Q68-一気に落とす大きさ&gt;0, IFERROR(INDEX(現在位置,$Q68-一気に落とす大きさ,S$53),""),"")</f>
        <v/>
      </c>
      <c r="T68" s="1" t="str" cm="1">
        <f t="array" aca="1" ref="T68" ca="1">IF($Q68-一気に落とす大きさ&gt;0, IFERROR(INDEX(現在位置,$Q68-一気に落とす大きさ,T$53),""),"")</f>
        <v/>
      </c>
      <c r="U68" s="1" t="str" cm="1">
        <f t="array" aca="1" ref="U68" ca="1">IF($Q68-一気に落とす大きさ&gt;0, IFERROR(INDEX(現在位置,$Q68-一気に落とす大きさ,U$53),""),"")</f>
        <v/>
      </c>
      <c r="V68" s="1" t="str" cm="1">
        <f t="array" aca="1" ref="V68" ca="1">IF($Q68-一気に落とす大きさ&gt;0, IFERROR(INDEX(現在位置,$Q68-一気に落とす大きさ,V$53),""),"")</f>
        <v/>
      </c>
      <c r="W68" s="1" t="str" cm="1">
        <f t="array" aca="1" ref="W68" ca="1">IF($Q68-一気に落とす大きさ&gt;0, IFERROR(INDEX(現在位置,$Q68-一気に落とす大きさ,W$53),""),"")</f>
        <v/>
      </c>
      <c r="X68" s="1" t="str" cm="1">
        <f t="array" aca="1" ref="X68" ca="1">IF($Q68-一気に落とす大きさ&gt;0, IFERROR(INDEX(現在位置,$Q68-一気に落とす大きさ,X$53),""),"")</f>
        <v/>
      </c>
      <c r="Y68" s="1" t="str" cm="1">
        <f t="array" aca="1" ref="Y68" ca="1">IF($Q68-一気に落とす大きさ&gt;0, IFERROR(INDEX(現在位置,$Q68-一気に落とす大きさ,Y$53),""),"")</f>
        <v/>
      </c>
      <c r="Z68" s="1" t="str" cm="1">
        <f t="array" aca="1" ref="Z68" ca="1">IF($Q68-一気に落とす大きさ&gt;0, IFERROR(INDEX(現在位置,$Q68-一気に落とす大きさ,Z$53),""),"")</f>
        <v/>
      </c>
      <c r="AA68" s="1" t="str" cm="1">
        <f t="array" aca="1" ref="AA68" ca="1">IF($Q68-一気に落とす大きさ&gt;0, IFERROR(INDEX(現在位置,$Q68-一気に落とす大きさ,AA$53),""),"")</f>
        <v/>
      </c>
      <c r="AB68">
        <v>7</v>
      </c>
    </row>
    <row r="69" spans="17:28">
      <c r="Q69" s="8">
        <v>16</v>
      </c>
      <c r="R69" s="1" t="str" cm="1">
        <f t="array" aca="1" ref="R69" ca="1">IF($Q69-一気に落とす大きさ&gt;0, IFERROR(INDEX(現在位置,$Q69-一気に落とす大きさ,R$53),""),"")</f>
        <v/>
      </c>
      <c r="S69" s="1" t="str" cm="1">
        <f t="array" aca="1" ref="S69" ca="1">IF($Q69-一気に落とす大きさ&gt;0, IFERROR(INDEX(現在位置,$Q69-一気に落とす大きさ,S$53),""),"")</f>
        <v/>
      </c>
      <c r="T69" s="1" t="str" cm="1">
        <f t="array" aca="1" ref="T69" ca="1">IF($Q69-一気に落とす大きさ&gt;0, IFERROR(INDEX(現在位置,$Q69-一気に落とす大きさ,T$53),""),"")</f>
        <v/>
      </c>
      <c r="U69" s="1" t="str" cm="1">
        <f t="array" aca="1" ref="U69" ca="1">IF($Q69-一気に落とす大きさ&gt;0, IFERROR(INDEX(現在位置,$Q69-一気に落とす大きさ,U$53),""),"")</f>
        <v/>
      </c>
      <c r="V69" s="1" t="str" cm="1">
        <f t="array" aca="1" ref="V69" ca="1">IF($Q69-一気に落とす大きさ&gt;0, IFERROR(INDEX(現在位置,$Q69-一気に落とす大きさ,V$53),""),"")</f>
        <v/>
      </c>
      <c r="W69" s="1" t="str" cm="1">
        <f t="array" aca="1" ref="W69" ca="1">IF($Q69-一気に落とす大きさ&gt;0, IFERROR(INDEX(現在位置,$Q69-一気に落とす大きさ,W$53),""),"")</f>
        <v/>
      </c>
      <c r="X69" s="1" t="str" cm="1">
        <f t="array" aca="1" ref="X69" ca="1">IF($Q69-一気に落とす大きさ&gt;0, IFERROR(INDEX(現在位置,$Q69-一気に落とす大きさ,X$53),""),"")</f>
        <v/>
      </c>
      <c r="Y69" s="1" t="str" cm="1">
        <f t="array" aca="1" ref="Y69" ca="1">IF($Q69-一気に落とす大きさ&gt;0, IFERROR(INDEX(現在位置,$Q69-一気に落とす大きさ,Y$53),""),"")</f>
        <v/>
      </c>
      <c r="Z69" s="1" t="str" cm="1">
        <f t="array" aca="1" ref="Z69" ca="1">IF($Q69-一気に落とす大きさ&gt;0, IFERROR(INDEX(現在位置,$Q69-一気に落とす大きさ,Z$53),""),"")</f>
        <v/>
      </c>
      <c r="AA69" s="1" t="str" cm="1">
        <f t="array" aca="1" ref="AA69" ca="1">IF($Q69-一気に落とす大きさ&gt;0, IFERROR(INDEX(現在位置,$Q69-一気に落とす大きさ,AA$53),""),"")</f>
        <v/>
      </c>
      <c r="AB69">
        <v>6</v>
      </c>
    </row>
    <row r="70" spans="17:28">
      <c r="Q70" s="8">
        <v>17</v>
      </c>
      <c r="R70" s="1" t="str" cm="1">
        <f t="array" aca="1" ref="R70" ca="1">IF($Q70-一気に落とす大きさ&gt;0, IFERROR(INDEX(現在位置,$Q70-一気に落とす大きさ,R$53),""),"")</f>
        <v/>
      </c>
      <c r="S70" s="1" t="str" cm="1">
        <f t="array" aca="1" ref="S70" ca="1">IF($Q70-一気に落とす大きさ&gt;0, IFERROR(INDEX(現在位置,$Q70-一気に落とす大きさ,S$53),""),"")</f>
        <v/>
      </c>
      <c r="T70" s="1" t="str" cm="1">
        <f t="array" aca="1" ref="T70" ca="1">IF($Q70-一気に落とす大きさ&gt;0, IFERROR(INDEX(現在位置,$Q70-一気に落とす大きさ,T$53),""),"")</f>
        <v/>
      </c>
      <c r="U70" s="1" t="str" cm="1">
        <f t="array" aca="1" ref="U70" ca="1">IF($Q70-一気に落とす大きさ&gt;0, IFERROR(INDEX(現在位置,$Q70-一気に落とす大きさ,U$53),""),"")</f>
        <v/>
      </c>
      <c r="V70" s="1" t="str" cm="1">
        <f t="array" aca="1" ref="V70" ca="1">IF($Q70-一気に落とす大きさ&gt;0, IFERROR(INDEX(現在位置,$Q70-一気に落とす大きさ,V$53),""),"")</f>
        <v/>
      </c>
      <c r="W70" s="1" t="str" cm="1">
        <f t="array" aca="1" ref="W70" ca="1">IF($Q70-一気に落とす大きさ&gt;0, IFERROR(INDEX(現在位置,$Q70-一気に落とす大きさ,W$53),""),"")</f>
        <v/>
      </c>
      <c r="X70" s="1" t="str" cm="1">
        <f t="array" aca="1" ref="X70" ca="1">IF($Q70-一気に落とす大きさ&gt;0, IFERROR(INDEX(現在位置,$Q70-一気に落とす大きさ,X$53),""),"")</f>
        <v/>
      </c>
      <c r="Y70" s="1" t="str" cm="1">
        <f t="array" aca="1" ref="Y70" ca="1">IF($Q70-一気に落とす大きさ&gt;0, IFERROR(INDEX(現在位置,$Q70-一気に落とす大きさ,Y$53),""),"")</f>
        <v/>
      </c>
      <c r="Z70" s="1" t="str" cm="1">
        <f t="array" aca="1" ref="Z70" ca="1">IF($Q70-一気に落とす大きさ&gt;0, IFERROR(INDEX(現在位置,$Q70-一気に落とす大きさ,Z$53),""),"")</f>
        <v/>
      </c>
      <c r="AA70" s="1" t="str" cm="1">
        <f t="array" aca="1" ref="AA70" ca="1">IF($Q70-一気に落とす大きさ&gt;0, IFERROR(INDEX(現在位置,$Q70-一気に落とす大きさ,AA$53),""),"")</f>
        <v/>
      </c>
      <c r="AB70">
        <v>5</v>
      </c>
    </row>
    <row r="71" spans="17:28">
      <c r="Q71" s="8">
        <v>18</v>
      </c>
      <c r="R71" s="1" t="str" cm="1">
        <f t="array" aca="1" ref="R71" ca="1">IF($Q71-一気に落とす大きさ&gt;0, IFERROR(INDEX(現在位置,$Q71-一気に落とす大きさ,R$53),""),"")</f>
        <v/>
      </c>
      <c r="S71" s="1" t="str" cm="1">
        <f t="array" aca="1" ref="S71" ca="1">IF($Q71-一気に落とす大きさ&gt;0, IFERROR(INDEX(現在位置,$Q71-一気に落とす大きさ,S$53),""),"")</f>
        <v/>
      </c>
      <c r="T71" s="1" t="str" cm="1">
        <f t="array" aca="1" ref="T71" ca="1">IF($Q71-一気に落とす大きさ&gt;0, IFERROR(INDEX(現在位置,$Q71-一気に落とす大きさ,T$53),""),"")</f>
        <v/>
      </c>
      <c r="U71" s="1" t="str" cm="1">
        <f t="array" aca="1" ref="U71" ca="1">IF($Q71-一気に落とす大きさ&gt;0, IFERROR(INDEX(現在位置,$Q71-一気に落とす大きさ,U$53),""),"")</f>
        <v/>
      </c>
      <c r="V71" s="1" t="str" cm="1">
        <f t="array" aca="1" ref="V71" ca="1">IF($Q71-一気に落とす大きさ&gt;0, IFERROR(INDEX(現在位置,$Q71-一気に落とす大きさ,V$53),""),"")</f>
        <v/>
      </c>
      <c r="W71" s="1" t="str" cm="1">
        <f t="array" aca="1" ref="W71" ca="1">IF($Q71-一気に落とす大きさ&gt;0, IFERROR(INDEX(現在位置,$Q71-一気に落とす大きさ,W$53),""),"")</f>
        <v/>
      </c>
      <c r="X71" s="1" t="str" cm="1">
        <f t="array" aca="1" ref="X71" ca="1">IF($Q71-一気に落とす大きさ&gt;0, IFERROR(INDEX(現在位置,$Q71-一気に落とす大きさ,X$53),""),"")</f>
        <v/>
      </c>
      <c r="Y71" s="1" t="str" cm="1">
        <f t="array" aca="1" ref="Y71" ca="1">IF($Q71-一気に落とす大きさ&gt;0, IFERROR(INDEX(現在位置,$Q71-一気に落とす大きさ,Y$53),""),"")</f>
        <v/>
      </c>
      <c r="Z71" s="1" t="str" cm="1">
        <f t="array" aca="1" ref="Z71" ca="1">IF($Q71-一気に落とす大きさ&gt;0, IFERROR(INDEX(現在位置,$Q71-一気に落とす大きさ,Z$53),""),"")</f>
        <v/>
      </c>
      <c r="AA71" s="1" t="str" cm="1">
        <f t="array" aca="1" ref="AA71" ca="1">IF($Q71-一気に落とす大きさ&gt;0, IFERROR(INDEX(現在位置,$Q71-一気に落とす大きさ,AA$53),""),"")</f>
        <v/>
      </c>
      <c r="AB71">
        <v>4</v>
      </c>
    </row>
    <row r="72" spans="17:28">
      <c r="Q72" s="8">
        <v>19</v>
      </c>
      <c r="R72" s="1" t="str" cm="1">
        <f t="array" aca="1" ref="R72" ca="1">IF($Q72-一気に落とす大きさ&gt;0, IFERROR(INDEX(現在位置,$Q72-一気に落とす大きさ,R$53),""),"")</f>
        <v/>
      </c>
      <c r="S72" s="1" t="str" cm="1">
        <f t="array" aca="1" ref="S72" ca="1">IF($Q72-一気に落とす大きさ&gt;0, IFERROR(INDEX(現在位置,$Q72-一気に落とす大きさ,S$53),""),"")</f>
        <v/>
      </c>
      <c r="T72" s="1" t="str" cm="1">
        <f t="array" aca="1" ref="T72" ca="1">IF($Q72-一気に落とす大きさ&gt;0, IFERROR(INDEX(現在位置,$Q72-一気に落とす大きさ,T$53),""),"")</f>
        <v/>
      </c>
      <c r="U72" s="1" t="str" cm="1">
        <f t="array" aca="1" ref="U72" ca="1">IF($Q72-一気に落とす大きさ&gt;0, IFERROR(INDEX(現在位置,$Q72-一気に落とす大きさ,U$53),""),"")</f>
        <v/>
      </c>
      <c r="V72" s="1" t="str" cm="1">
        <f t="array" aca="1" ref="V72" ca="1">IF($Q72-一気に落とす大きさ&gt;0, IFERROR(INDEX(現在位置,$Q72-一気に落とす大きさ,V$53),""),"")</f>
        <v/>
      </c>
      <c r="W72" s="1" t="str" cm="1">
        <f t="array" aca="1" ref="W72" ca="1">IF($Q72-一気に落とす大きさ&gt;0, IFERROR(INDEX(現在位置,$Q72-一気に落とす大きさ,W$53),""),"")</f>
        <v/>
      </c>
      <c r="X72" s="1" t="str" cm="1">
        <f t="array" aca="1" ref="X72" ca="1">IF($Q72-一気に落とす大きさ&gt;0, IFERROR(INDEX(現在位置,$Q72-一気に落とす大きさ,X$53),""),"")</f>
        <v/>
      </c>
      <c r="Y72" s="1" t="str" cm="1">
        <f t="array" aca="1" ref="Y72" ca="1">IF($Q72-一気に落とす大きさ&gt;0, IFERROR(INDEX(現在位置,$Q72-一気に落とす大きさ,Y$53),""),"")</f>
        <v/>
      </c>
      <c r="Z72" s="1" t="str" cm="1">
        <f t="array" aca="1" ref="Z72" ca="1">IF($Q72-一気に落とす大きさ&gt;0, IFERROR(INDEX(現在位置,$Q72-一気に落とす大きさ,Z$53),""),"")</f>
        <v/>
      </c>
      <c r="AA72" s="1" t="str" cm="1">
        <f t="array" aca="1" ref="AA72" ca="1">IF($Q72-一気に落とす大きさ&gt;0, IFERROR(INDEX(現在位置,$Q72-一気に落とす大きさ,AA$53),""),"")</f>
        <v/>
      </c>
      <c r="AB72">
        <v>3</v>
      </c>
    </row>
    <row r="73" spans="17:28">
      <c r="Q73" s="8">
        <v>20</v>
      </c>
      <c r="R73" s="1" t="str" cm="1">
        <f t="array" aca="1" ref="R73" ca="1">IF($Q73-一気に落とす大きさ&gt;0, IFERROR(INDEX(現在位置,$Q73-一気に落とす大きさ,R$53),""),"")</f>
        <v/>
      </c>
      <c r="S73" s="1" t="str" cm="1">
        <f t="array" aca="1" ref="S73" ca="1">IF($Q73-一気に落とす大きさ&gt;0, IFERROR(INDEX(現在位置,$Q73-一気に落とす大きさ,S$53),""),"")</f>
        <v/>
      </c>
      <c r="T73" s="1" t="str" cm="1">
        <f t="array" aca="1" ref="T73" ca="1">IF($Q73-一気に落とす大きさ&gt;0, IFERROR(INDEX(現在位置,$Q73-一気に落とす大きさ,T$53),""),"")</f>
        <v/>
      </c>
      <c r="U73" s="1" t="str" cm="1">
        <f t="array" aca="1" ref="U73" ca="1">IF($Q73-一気に落とす大きさ&gt;0, IFERROR(INDEX(現在位置,$Q73-一気に落とす大きさ,U$53),""),"")</f>
        <v/>
      </c>
      <c r="V73" s="1" t="str" cm="1">
        <f t="array" aca="1" ref="V73" ca="1">IF($Q73-一気に落とす大きさ&gt;0, IFERROR(INDEX(現在位置,$Q73-一気に落とす大きさ,V$53),""),"")</f>
        <v>S</v>
      </c>
      <c r="W73" s="1" t="str" cm="1">
        <f t="array" aca="1" ref="W73" ca="1">IF($Q73-一気に落とす大きさ&gt;0, IFERROR(INDEX(現在位置,$Q73-一気に落とす大きさ,W$53),""),"")</f>
        <v>S</v>
      </c>
      <c r="X73" s="1" t="str" cm="1">
        <f t="array" aca="1" ref="X73" ca="1">IF($Q73-一気に落とす大きさ&gt;0, IFERROR(INDEX(現在位置,$Q73-一気に落とす大きさ,X$53),""),"")</f>
        <v/>
      </c>
      <c r="Y73" s="1" t="str" cm="1">
        <f t="array" aca="1" ref="Y73" ca="1">IF($Q73-一気に落とす大きさ&gt;0, IFERROR(INDEX(現在位置,$Q73-一気に落とす大きさ,Y$53),""),"")</f>
        <v/>
      </c>
      <c r="Z73" s="1" t="str" cm="1">
        <f t="array" aca="1" ref="Z73" ca="1">IF($Q73-一気に落とす大きさ&gt;0, IFERROR(INDEX(現在位置,$Q73-一気に落とす大きさ,Z$53),""),"")</f>
        <v/>
      </c>
      <c r="AA73" s="1" t="str" cm="1">
        <f t="array" aca="1" ref="AA73" ca="1">IF($Q73-一気に落とす大きさ&gt;0, IFERROR(INDEX(現在位置,$Q73-一気に落とす大きさ,AA$53),""),"")</f>
        <v/>
      </c>
      <c r="AB73">
        <v>2</v>
      </c>
    </row>
    <row r="74" spans="17:28">
      <c r="Q74" s="8">
        <v>21</v>
      </c>
      <c r="R74" s="1" t="str" cm="1">
        <f t="array" aca="1" ref="R74" ca="1">IF($Q74-一気に落とす大きさ&gt;0, IFERROR(INDEX(現在位置,$Q74-一気に落とす大きさ,R$53),""),"")</f>
        <v/>
      </c>
      <c r="S74" s="1" t="str" cm="1">
        <f t="array" aca="1" ref="S74" ca="1">IF($Q74-一気に落とす大きさ&gt;0, IFERROR(INDEX(現在位置,$Q74-一気に落とす大きさ,S$53),""),"")</f>
        <v/>
      </c>
      <c r="T74" s="1" t="str" cm="1">
        <f t="array" aca="1" ref="T74" ca="1">IF($Q74-一気に落とす大きさ&gt;0, IFERROR(INDEX(現在位置,$Q74-一気に落とす大きさ,T$53),""),"")</f>
        <v/>
      </c>
      <c r="U74" s="1" t="str" cm="1">
        <f t="array" aca="1" ref="U74" ca="1">IF($Q74-一気に落とす大きさ&gt;0, IFERROR(INDEX(現在位置,$Q74-一気に落とす大きさ,U$53),""),"")</f>
        <v>S</v>
      </c>
      <c r="V74" s="1" t="str" cm="1">
        <f t="array" aca="1" ref="V74" ca="1">IF($Q74-一気に落とす大きさ&gt;0, IFERROR(INDEX(現在位置,$Q74-一気に落とす大きさ,V$53),""),"")</f>
        <v>S</v>
      </c>
      <c r="W74" s="1" t="str" cm="1">
        <f t="array" aca="1" ref="W74" ca="1">IF($Q74-一気に落とす大きさ&gt;0, IFERROR(INDEX(現在位置,$Q74-一気に落とす大きさ,W$53),""),"")</f>
        <v/>
      </c>
      <c r="X74" s="1" t="str" cm="1">
        <f t="array" aca="1" ref="X74" ca="1">IF($Q74-一気に落とす大きさ&gt;0, IFERROR(INDEX(現在位置,$Q74-一気に落とす大きさ,X$53),""),"")</f>
        <v/>
      </c>
      <c r="Y74" s="1" t="str" cm="1">
        <f t="array" aca="1" ref="Y74" ca="1">IF($Q74-一気に落とす大きさ&gt;0, IFERROR(INDEX(現在位置,$Q74-一気に落とす大きさ,Y$53),""),"")</f>
        <v/>
      </c>
      <c r="Z74" s="1" t="str" cm="1">
        <f t="array" aca="1" ref="Z74" ca="1">IF($Q74-一気に落とす大きさ&gt;0, IFERROR(INDEX(現在位置,$Q74-一気に落とす大きさ,Z$53),""),"")</f>
        <v/>
      </c>
      <c r="AA74" s="1" t="str" cm="1">
        <f t="array" aca="1" ref="AA74" ca="1">IF($Q74-一気に落とす大きさ&gt;0, IFERROR(INDEX(現在位置,$Q74-一気に落とす大きさ,AA$53),""),"")</f>
        <v/>
      </c>
      <c r="AB74">
        <v>1</v>
      </c>
    </row>
  </sheetData>
  <phoneticPr fontId="1"/>
  <pageMargins left="0.7" right="0.7" top="0.75" bottom="0.75" header="0.3" footer="0.3"/>
  <pageSetup paperSize="9" orientation="portrait" horizontalDpi="4294967294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3793" r:id="rId4" name="Scroll Bar 1">
              <controlPr defaultSize="0" autoPict="0">
                <anchor moveWithCells="1">
                  <from>
                    <xdr:col>12</xdr:col>
                    <xdr:colOff>0</xdr:colOff>
                    <xdr:row>2</xdr:row>
                    <xdr:rowOff>0</xdr:rowOff>
                  </from>
                  <to>
                    <xdr:col>12</xdr:col>
                    <xdr:colOff>438150</xdr:colOff>
                    <xdr:row>7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794" r:id="rId5" name="Scroll Bar 2">
              <controlPr defaultSize="0" autoPict="0">
                <anchor moveWithCells="1">
                  <from>
                    <xdr:col>15</xdr:col>
                    <xdr:colOff>0</xdr:colOff>
                    <xdr:row>2</xdr:row>
                    <xdr:rowOff>0</xdr:rowOff>
                  </from>
                  <to>
                    <xdr:col>18</xdr:col>
                    <xdr:colOff>228600</xdr:colOff>
                    <xdr:row>3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795" r:id="rId6" name="Check Box 3">
              <controlPr defaultSize="0" autoFill="0" autoLine="0" autoPict="0">
                <anchor moveWithCells="1">
                  <from>
                    <xdr:col>1</xdr:col>
                    <xdr:colOff>57150</xdr:colOff>
                    <xdr:row>0</xdr:row>
                    <xdr:rowOff>0</xdr:rowOff>
                  </from>
                  <to>
                    <xdr:col>3</xdr:col>
                    <xdr:colOff>228600</xdr:colOff>
                    <xdr:row>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796" r:id="rId7" name="Spinner 4">
              <controlPr defaultSize="0" autoPict="0">
                <anchor moveWithCells="1" sizeWithCells="1">
                  <from>
                    <xdr:col>12</xdr:col>
                    <xdr:colOff>0</xdr:colOff>
                    <xdr:row>11</xdr:row>
                    <xdr:rowOff>0</xdr:rowOff>
                  </from>
                  <to>
                    <xdr:col>13</xdr:col>
                    <xdr:colOff>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797" r:id="rId8" name="Spinner 5">
              <controlPr defaultSize="0" autoPict="0">
                <anchor moveWithCells="1" sizeWithCells="1">
                  <from>
                    <xdr:col>15</xdr:col>
                    <xdr:colOff>0</xdr:colOff>
                    <xdr:row>11</xdr:row>
                    <xdr:rowOff>0</xdr:rowOff>
                  </from>
                  <to>
                    <xdr:col>16</xdr:col>
                    <xdr:colOff>0</xdr:colOff>
                    <xdr:row>13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F2371-825A-4AFE-8E13-6A6B3D682726}">
  <sheetPr codeName="Sheet2"/>
  <dimension ref="A1:B1"/>
  <sheetViews>
    <sheetView workbookViewId="0"/>
  </sheetViews>
  <sheetFormatPr defaultRowHeight="18.75"/>
  <sheetData>
    <row r="1" spans="1:2">
      <c r="A1" t="s">
        <v>2</v>
      </c>
      <c r="B1" t="s">
        <v>3</v>
      </c>
    </row>
  </sheetData>
  <phoneticPr fontId="1"/>
  <pageMargins left="0.7" right="0.7" top="0.75" bottom="0.75" header="0.3" footer="0.3"/>
  <pageSetup paperSize="9" orientation="portrait" horizontalDpi="4294967294" verticalDpi="0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20842-BA8D-4791-B49A-799AB199C98B}">
  <sheetPr codeName="Sheet4"/>
  <dimension ref="A1:B14"/>
  <sheetViews>
    <sheetView workbookViewId="0"/>
  </sheetViews>
  <sheetFormatPr defaultRowHeight="18.75"/>
  <cols>
    <col min="2" max="2" width="10.25" customWidth="1"/>
  </cols>
  <sheetData>
    <row r="1" spans="1:2">
      <c r="A1" s="4" t="s">
        <v>73</v>
      </c>
      <c r="B1">
        <v>1000</v>
      </c>
    </row>
    <row r="3" spans="1:2">
      <c r="A3" s="4" t="s">
        <v>76</v>
      </c>
    </row>
    <row r="4" spans="1:2">
      <c r="A4" t="s">
        <v>77</v>
      </c>
      <c r="B4" t="s">
        <v>75</v>
      </c>
    </row>
    <row r="5" spans="1:2">
      <c r="A5">
        <v>1</v>
      </c>
      <c r="B5">
        <v>1000</v>
      </c>
    </row>
    <row r="6" spans="1:2">
      <c r="A6">
        <v>2</v>
      </c>
      <c r="B6">
        <v>800</v>
      </c>
    </row>
    <row r="7" spans="1:2">
      <c r="A7">
        <v>3</v>
      </c>
      <c r="B7">
        <v>600</v>
      </c>
    </row>
    <row r="8" spans="1:2">
      <c r="A8">
        <v>4</v>
      </c>
      <c r="B8">
        <v>400</v>
      </c>
    </row>
    <row r="9" spans="1:2">
      <c r="A9">
        <v>5</v>
      </c>
      <c r="B9">
        <v>300</v>
      </c>
    </row>
    <row r="10" spans="1:2">
      <c r="A10">
        <v>6</v>
      </c>
      <c r="B10">
        <v>200</v>
      </c>
    </row>
    <row r="11" spans="1:2">
      <c r="A11">
        <v>7</v>
      </c>
      <c r="B11">
        <v>100</v>
      </c>
    </row>
    <row r="12" spans="1:2">
      <c r="A12">
        <v>8</v>
      </c>
      <c r="B12">
        <v>50</v>
      </c>
    </row>
    <row r="13" spans="1:2">
      <c r="A13">
        <v>9</v>
      </c>
      <c r="B13">
        <v>10</v>
      </c>
    </row>
    <row r="14" spans="1:2">
      <c r="A14">
        <v>10</v>
      </c>
      <c r="B14">
        <v>1</v>
      </c>
    </row>
  </sheetData>
  <phoneticPr fontId="1"/>
  <pageMargins left="0.7" right="0.7" top="0.75" bottom="0.75" header="0.3" footer="0.3"/>
  <pageSetup paperSize="9" orientation="portrait" horizontalDpi="4294967294" verticalDpi="0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63D5B-E7D4-441F-82B1-686E514E1540}">
  <sheetPr codeName="Sheet13"/>
  <dimension ref="A1:B8"/>
  <sheetViews>
    <sheetView workbookViewId="0"/>
  </sheetViews>
  <sheetFormatPr defaultRowHeight="18.75"/>
  <cols>
    <col min="1" max="1" width="9.625" bestFit="1" customWidth="1"/>
  </cols>
  <sheetData>
    <row r="1" spans="1:2">
      <c r="A1" t="s">
        <v>263</v>
      </c>
      <c r="B1" t="s">
        <v>55</v>
      </c>
    </row>
    <row r="2" spans="1:2">
      <c r="A2">
        <v>1</v>
      </c>
      <c r="B2" t="s">
        <v>4</v>
      </c>
    </row>
    <row r="3" spans="1:2">
      <c r="A3">
        <v>2</v>
      </c>
      <c r="B3" t="s">
        <v>5</v>
      </c>
    </row>
    <row r="4" spans="1:2">
      <c r="A4">
        <v>3</v>
      </c>
      <c r="B4" t="s">
        <v>6</v>
      </c>
    </row>
    <row r="5" spans="1:2">
      <c r="A5">
        <v>4</v>
      </c>
      <c r="B5" t="s">
        <v>7</v>
      </c>
    </row>
    <row r="6" spans="1:2">
      <c r="A6">
        <v>5</v>
      </c>
      <c r="B6" t="s">
        <v>8</v>
      </c>
    </row>
    <row r="7" spans="1:2">
      <c r="A7">
        <v>6</v>
      </c>
      <c r="B7" t="s">
        <v>9</v>
      </c>
    </row>
    <row r="8" spans="1:2">
      <c r="A8">
        <v>7</v>
      </c>
      <c r="B8" t="s">
        <v>10</v>
      </c>
    </row>
  </sheetData>
  <phoneticPr fontId="1"/>
  <pageMargins left="0.7" right="0.7" top="0.75" bottom="0.75" header="0.3" footer="0.3"/>
  <pageSetup paperSize="9" orientation="portrait" horizontalDpi="4294967294" verticalDpi="0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73DD5-9C2A-4D00-A1A6-1E4184F53E24}">
  <dimension ref="A1:N449"/>
  <sheetViews>
    <sheetView workbookViewId="0"/>
  </sheetViews>
  <sheetFormatPr defaultRowHeight="18.75"/>
  <cols>
    <col min="2" max="3" width="12.125" customWidth="1"/>
    <col min="14" max="14" width="9.375" bestFit="1" customWidth="1"/>
  </cols>
  <sheetData>
    <row r="1" spans="1:14">
      <c r="A1" t="s">
        <v>2</v>
      </c>
      <c r="B1" t="s">
        <v>13</v>
      </c>
      <c r="C1" t="s">
        <v>261</v>
      </c>
      <c r="D1" t="s">
        <v>0</v>
      </c>
      <c r="E1" t="s">
        <v>1</v>
      </c>
      <c r="F1" t="s">
        <v>260</v>
      </c>
      <c r="J1" t="s">
        <v>262</v>
      </c>
    </row>
    <row r="2" spans="1:14">
      <c r="A2" s="69">
        <v>1</v>
      </c>
      <c r="B2" t="s">
        <v>4</v>
      </c>
      <c r="C2">
        <v>1</v>
      </c>
      <c r="D2">
        <v>1</v>
      </c>
      <c r="E2">
        <v>1</v>
      </c>
      <c r="F2">
        <v>0</v>
      </c>
      <c r="H2" s="5"/>
      <c r="J2" s="74" t="s">
        <v>7</v>
      </c>
      <c r="K2">
        <f>INDEX(ミノ[ミノID],MATCH(ミノの形!J2,ミノ[ミノ],0))</f>
        <v>4</v>
      </c>
      <c r="M2" s="56" t="s">
        <v>264</v>
      </c>
      <c r="N2" s="70">
        <v>3</v>
      </c>
    </row>
    <row r="3" spans="1:14">
      <c r="A3" s="69">
        <v>2</v>
      </c>
      <c r="B3" t="s">
        <v>4</v>
      </c>
      <c r="C3">
        <v>1</v>
      </c>
      <c r="D3">
        <v>1</v>
      </c>
      <c r="E3">
        <v>2</v>
      </c>
      <c r="F3">
        <v>1</v>
      </c>
      <c r="K3" s="8">
        <v>1</v>
      </c>
      <c r="L3" s="8">
        <v>2</v>
      </c>
      <c r="M3" s="8">
        <v>3</v>
      </c>
      <c r="N3" s="8">
        <v>4</v>
      </c>
    </row>
    <row r="4" spans="1:14">
      <c r="A4" s="69">
        <v>3</v>
      </c>
      <c r="B4" t="s">
        <v>4</v>
      </c>
      <c r="C4">
        <v>1</v>
      </c>
      <c r="D4">
        <v>1</v>
      </c>
      <c r="E4">
        <v>3</v>
      </c>
      <c r="F4">
        <v>0</v>
      </c>
      <c r="J4" s="8">
        <v>1</v>
      </c>
      <c r="K4" cm="1">
        <f t="array" ref="K4">INDEX(ミノの形[値],($K$2-1)*64+ ($N$2-1) *16 + (K$3-1)*4+$J4    )</f>
        <v>0</v>
      </c>
      <c r="L4" cm="1">
        <f t="array" ref="L4">INDEX(ミノの形[値],($K$2-1)*64+ ($N$2-1) *16 + (L$3-1)*4+$J4    )</f>
        <v>0</v>
      </c>
      <c r="M4" cm="1">
        <f t="array" ref="M4">INDEX(ミノの形[値],($K$2-1)*64+ ($N$2-1) *16 + (M$3-1)*4+$J4    )</f>
        <v>0</v>
      </c>
      <c r="N4" cm="1">
        <f t="array" ref="N4">INDEX(ミノの形[値],($K$2-1)*64+ ($N$2-1) *16 + (N$3-1)*4+$J4    )</f>
        <v>0</v>
      </c>
    </row>
    <row r="5" spans="1:14">
      <c r="A5" s="69">
        <v>4</v>
      </c>
      <c r="B5" t="s">
        <v>4</v>
      </c>
      <c r="C5">
        <v>1</v>
      </c>
      <c r="D5">
        <v>1</v>
      </c>
      <c r="E5">
        <v>4</v>
      </c>
      <c r="F5">
        <v>0</v>
      </c>
      <c r="J5" s="8">
        <v>2</v>
      </c>
      <c r="K5" cm="1">
        <f t="array" ref="K5">INDEX(ミノの形[値],($K$2-1)*64+ ($N$2-1) *16 + (K$3-1)*4+$J5    )</f>
        <v>0</v>
      </c>
      <c r="L5" cm="1">
        <f t="array" ref="L5">INDEX(ミノの形[値],($K$2-1)*64+ ($N$2-1) *16 + (L$3-1)*4+$J5    )</f>
        <v>0</v>
      </c>
      <c r="M5" cm="1">
        <f t="array" ref="M5">INDEX(ミノの形[値],($K$2-1)*64+ ($N$2-1) *16 + (M$3-1)*4+$J5    )</f>
        <v>0</v>
      </c>
      <c r="N5" cm="1">
        <f t="array" ref="N5">INDEX(ミノの形[値],($K$2-1)*64+ ($N$2-1) *16 + (N$3-1)*4+$J5    )</f>
        <v>0</v>
      </c>
    </row>
    <row r="6" spans="1:14">
      <c r="A6" s="69">
        <v>5</v>
      </c>
      <c r="B6" t="s">
        <v>4</v>
      </c>
      <c r="C6">
        <v>1</v>
      </c>
      <c r="D6">
        <v>2</v>
      </c>
      <c r="E6">
        <v>1</v>
      </c>
      <c r="F6">
        <v>0</v>
      </c>
      <c r="J6" s="8">
        <v>3</v>
      </c>
      <c r="K6" cm="1">
        <f t="array" ref="K6">INDEX(ミノの形[値],($K$2-1)*64+ ($N$2-1) *16 + (K$3-1)*4+$J6    )</f>
        <v>0</v>
      </c>
      <c r="L6" cm="1">
        <f t="array" ref="L6">INDEX(ミノの形[値],($K$2-1)*64+ ($N$2-1) *16 + (L$3-1)*4+$J6    )</f>
        <v>1</v>
      </c>
      <c r="M6" cm="1">
        <f t="array" ref="M6">INDEX(ミノの形[値],($K$2-1)*64+ ($N$2-1) *16 + (M$3-1)*4+$J6    )</f>
        <v>1</v>
      </c>
      <c r="N6" cm="1">
        <f t="array" ref="N6">INDEX(ミノの形[値],($K$2-1)*64+ ($N$2-1) *16 + (N$3-1)*4+$J6    )</f>
        <v>0</v>
      </c>
    </row>
    <row r="7" spans="1:14">
      <c r="A7" s="69">
        <v>6</v>
      </c>
      <c r="B7" t="s">
        <v>4</v>
      </c>
      <c r="C7">
        <v>1</v>
      </c>
      <c r="D7">
        <v>2</v>
      </c>
      <c r="E7">
        <v>2</v>
      </c>
      <c r="F7">
        <v>1</v>
      </c>
      <c r="J7" s="8">
        <v>4</v>
      </c>
      <c r="K7" cm="1">
        <f t="array" ref="K7">INDEX(ミノの形[値],($K$2-1)*64+ ($N$2-1) *16 + (K$3-1)*4+$J7    )</f>
        <v>1</v>
      </c>
      <c r="L7" cm="1">
        <f t="array" ref="L7">INDEX(ミノの形[値],($K$2-1)*64+ ($N$2-1) *16 + (L$3-1)*4+$J7    )</f>
        <v>1</v>
      </c>
      <c r="M7" cm="1">
        <f t="array" ref="M7">INDEX(ミノの形[値],($K$2-1)*64+ ($N$2-1) *16 + (M$3-1)*4+$J7    )</f>
        <v>0</v>
      </c>
      <c r="N7" cm="1">
        <f t="array" ref="N7">INDEX(ミノの形[値],($K$2-1)*64+ ($N$2-1) *16 + (N$3-1)*4+$J7    )</f>
        <v>0</v>
      </c>
    </row>
    <row r="8" spans="1:14">
      <c r="A8" s="69">
        <v>7</v>
      </c>
      <c r="B8" t="s">
        <v>4</v>
      </c>
      <c r="C8">
        <v>1</v>
      </c>
      <c r="D8">
        <v>2</v>
      </c>
      <c r="E8">
        <v>3</v>
      </c>
      <c r="F8">
        <v>0</v>
      </c>
    </row>
    <row r="9" spans="1:14">
      <c r="A9" s="69">
        <v>8</v>
      </c>
      <c r="B9" t="s">
        <v>4</v>
      </c>
      <c r="C9">
        <v>1</v>
      </c>
      <c r="D9">
        <v>2</v>
      </c>
      <c r="E9">
        <v>4</v>
      </c>
      <c r="F9">
        <v>0</v>
      </c>
    </row>
    <row r="10" spans="1:14">
      <c r="A10" s="69">
        <v>9</v>
      </c>
      <c r="B10" t="s">
        <v>4</v>
      </c>
      <c r="C10">
        <v>1</v>
      </c>
      <c r="D10">
        <v>3</v>
      </c>
      <c r="E10">
        <v>1</v>
      </c>
      <c r="F10">
        <v>0</v>
      </c>
      <c r="J10" t="s">
        <v>269</v>
      </c>
    </row>
    <row r="11" spans="1:14">
      <c r="A11" s="69">
        <v>10</v>
      </c>
      <c r="B11" t="s">
        <v>4</v>
      </c>
      <c r="C11">
        <v>1</v>
      </c>
      <c r="D11">
        <v>3</v>
      </c>
      <c r="E11">
        <v>2</v>
      </c>
      <c r="F11">
        <v>1</v>
      </c>
      <c r="J11" t="s">
        <v>265</v>
      </c>
    </row>
    <row r="12" spans="1:14">
      <c r="A12" s="69">
        <v>11</v>
      </c>
      <c r="B12" t="s">
        <v>4</v>
      </c>
      <c r="C12">
        <v>1</v>
      </c>
      <c r="D12">
        <v>3</v>
      </c>
      <c r="E12">
        <v>3</v>
      </c>
      <c r="F12">
        <v>0</v>
      </c>
      <c r="J12" t="s">
        <v>266</v>
      </c>
    </row>
    <row r="13" spans="1:14">
      <c r="A13" s="69">
        <v>12</v>
      </c>
      <c r="B13" t="s">
        <v>4</v>
      </c>
      <c r="C13">
        <v>1</v>
      </c>
      <c r="D13">
        <v>3</v>
      </c>
      <c r="E13">
        <v>4</v>
      </c>
      <c r="F13">
        <v>0</v>
      </c>
      <c r="J13" t="s">
        <v>267</v>
      </c>
    </row>
    <row r="14" spans="1:14">
      <c r="A14" s="69">
        <v>13</v>
      </c>
      <c r="B14" t="s">
        <v>4</v>
      </c>
      <c r="C14">
        <v>1</v>
      </c>
      <c r="D14">
        <v>4</v>
      </c>
      <c r="E14">
        <v>1</v>
      </c>
      <c r="F14">
        <v>0</v>
      </c>
      <c r="J14" t="s">
        <v>268</v>
      </c>
    </row>
    <row r="15" spans="1:14">
      <c r="A15" s="69">
        <v>14</v>
      </c>
      <c r="B15" t="s">
        <v>4</v>
      </c>
      <c r="C15">
        <v>1</v>
      </c>
      <c r="D15">
        <v>4</v>
      </c>
      <c r="E15">
        <v>2</v>
      </c>
      <c r="F15">
        <v>1</v>
      </c>
    </row>
    <row r="16" spans="1:14">
      <c r="A16" s="69">
        <v>15</v>
      </c>
      <c r="B16" t="s">
        <v>4</v>
      </c>
      <c r="C16">
        <v>1</v>
      </c>
      <c r="D16">
        <v>4</v>
      </c>
      <c r="E16">
        <v>3</v>
      </c>
      <c r="F16">
        <v>0</v>
      </c>
    </row>
    <row r="17" spans="1:6">
      <c r="A17" s="69">
        <v>16</v>
      </c>
      <c r="B17" t="s">
        <v>4</v>
      </c>
      <c r="C17">
        <v>1</v>
      </c>
      <c r="D17">
        <v>4</v>
      </c>
      <c r="E17">
        <v>4</v>
      </c>
      <c r="F17">
        <v>0</v>
      </c>
    </row>
    <row r="18" spans="1:6">
      <c r="A18" s="69">
        <v>17</v>
      </c>
      <c r="B18" t="s">
        <v>4</v>
      </c>
      <c r="C18">
        <v>2</v>
      </c>
      <c r="D18">
        <v>1</v>
      </c>
      <c r="E18">
        <v>1</v>
      </c>
      <c r="F18" s="7">
        <v>0</v>
      </c>
    </row>
    <row r="19" spans="1:6">
      <c r="A19" s="69">
        <v>18</v>
      </c>
      <c r="B19" t="s">
        <v>4</v>
      </c>
      <c r="C19">
        <v>2</v>
      </c>
      <c r="D19">
        <v>1</v>
      </c>
      <c r="E19">
        <v>2</v>
      </c>
      <c r="F19" s="7">
        <v>0</v>
      </c>
    </row>
    <row r="20" spans="1:6">
      <c r="A20" s="69">
        <v>19</v>
      </c>
      <c r="B20" t="s">
        <v>4</v>
      </c>
      <c r="C20">
        <v>2</v>
      </c>
      <c r="D20">
        <v>1</v>
      </c>
      <c r="E20">
        <v>3</v>
      </c>
      <c r="F20" s="7">
        <v>0</v>
      </c>
    </row>
    <row r="21" spans="1:6">
      <c r="A21" s="69">
        <v>20</v>
      </c>
      <c r="B21" t="s">
        <v>4</v>
      </c>
      <c r="C21">
        <v>2</v>
      </c>
      <c r="D21">
        <v>1</v>
      </c>
      <c r="E21">
        <v>4</v>
      </c>
      <c r="F21" s="7">
        <v>0</v>
      </c>
    </row>
    <row r="22" spans="1:6">
      <c r="A22" s="69">
        <v>21</v>
      </c>
      <c r="B22" t="s">
        <v>4</v>
      </c>
      <c r="C22">
        <v>2</v>
      </c>
      <c r="D22">
        <v>2</v>
      </c>
      <c r="E22">
        <v>1</v>
      </c>
      <c r="F22" s="7">
        <v>0</v>
      </c>
    </row>
    <row r="23" spans="1:6">
      <c r="A23" s="69">
        <v>22</v>
      </c>
      <c r="B23" t="s">
        <v>4</v>
      </c>
      <c r="C23">
        <v>2</v>
      </c>
      <c r="D23">
        <v>2</v>
      </c>
      <c r="E23">
        <v>2</v>
      </c>
      <c r="F23" s="7">
        <v>0</v>
      </c>
    </row>
    <row r="24" spans="1:6">
      <c r="A24" s="69">
        <v>23</v>
      </c>
      <c r="B24" t="s">
        <v>4</v>
      </c>
      <c r="C24">
        <v>2</v>
      </c>
      <c r="D24">
        <v>2</v>
      </c>
      <c r="E24">
        <v>3</v>
      </c>
      <c r="F24" s="7">
        <v>0</v>
      </c>
    </row>
    <row r="25" spans="1:6">
      <c r="A25" s="69">
        <v>24</v>
      </c>
      <c r="B25" t="s">
        <v>4</v>
      </c>
      <c r="C25">
        <v>2</v>
      </c>
      <c r="D25">
        <v>2</v>
      </c>
      <c r="E25">
        <v>4</v>
      </c>
      <c r="F25" s="7">
        <v>0</v>
      </c>
    </row>
    <row r="26" spans="1:6">
      <c r="A26" s="69">
        <v>25</v>
      </c>
      <c r="B26" t="s">
        <v>4</v>
      </c>
      <c r="C26">
        <v>2</v>
      </c>
      <c r="D26">
        <v>3</v>
      </c>
      <c r="E26">
        <v>1</v>
      </c>
      <c r="F26" s="7">
        <v>1</v>
      </c>
    </row>
    <row r="27" spans="1:6">
      <c r="A27" s="69">
        <v>26</v>
      </c>
      <c r="B27" t="s">
        <v>4</v>
      </c>
      <c r="C27">
        <v>2</v>
      </c>
      <c r="D27">
        <v>3</v>
      </c>
      <c r="E27">
        <v>2</v>
      </c>
      <c r="F27" s="7">
        <v>1</v>
      </c>
    </row>
    <row r="28" spans="1:6">
      <c r="A28" s="69">
        <v>27</v>
      </c>
      <c r="B28" t="s">
        <v>4</v>
      </c>
      <c r="C28">
        <v>2</v>
      </c>
      <c r="D28">
        <v>3</v>
      </c>
      <c r="E28">
        <v>3</v>
      </c>
      <c r="F28" s="7">
        <v>1</v>
      </c>
    </row>
    <row r="29" spans="1:6">
      <c r="A29" s="69">
        <v>28</v>
      </c>
      <c r="B29" t="s">
        <v>4</v>
      </c>
      <c r="C29">
        <v>2</v>
      </c>
      <c r="D29">
        <v>3</v>
      </c>
      <c r="E29">
        <v>4</v>
      </c>
      <c r="F29" s="7">
        <v>1</v>
      </c>
    </row>
    <row r="30" spans="1:6">
      <c r="A30" s="69">
        <v>29</v>
      </c>
      <c r="B30" t="s">
        <v>4</v>
      </c>
      <c r="C30">
        <v>2</v>
      </c>
      <c r="D30">
        <v>4</v>
      </c>
      <c r="E30">
        <v>1</v>
      </c>
      <c r="F30" s="7">
        <v>0</v>
      </c>
    </row>
    <row r="31" spans="1:6">
      <c r="A31" s="69">
        <v>30</v>
      </c>
      <c r="B31" t="s">
        <v>4</v>
      </c>
      <c r="C31">
        <v>2</v>
      </c>
      <c r="D31">
        <v>4</v>
      </c>
      <c r="E31">
        <v>2</v>
      </c>
      <c r="F31" s="7">
        <v>0</v>
      </c>
    </row>
    <row r="32" spans="1:6">
      <c r="A32" s="69">
        <v>31</v>
      </c>
      <c r="B32" t="s">
        <v>4</v>
      </c>
      <c r="C32">
        <v>2</v>
      </c>
      <c r="D32">
        <v>4</v>
      </c>
      <c r="E32">
        <v>3</v>
      </c>
      <c r="F32" s="7">
        <v>0</v>
      </c>
    </row>
    <row r="33" spans="1:6">
      <c r="A33" s="69">
        <v>32</v>
      </c>
      <c r="B33" t="s">
        <v>4</v>
      </c>
      <c r="C33">
        <v>2</v>
      </c>
      <c r="D33">
        <v>4</v>
      </c>
      <c r="E33">
        <v>4</v>
      </c>
      <c r="F33" s="7">
        <v>0</v>
      </c>
    </row>
    <row r="34" spans="1:6">
      <c r="A34" s="69">
        <v>33</v>
      </c>
      <c r="B34" t="s">
        <v>4</v>
      </c>
      <c r="C34">
        <v>3</v>
      </c>
      <c r="D34">
        <v>1</v>
      </c>
      <c r="E34">
        <v>1</v>
      </c>
      <c r="F34" s="7">
        <v>0</v>
      </c>
    </row>
    <row r="35" spans="1:6">
      <c r="A35" s="69">
        <v>34</v>
      </c>
      <c r="B35" t="s">
        <v>4</v>
      </c>
      <c r="C35">
        <v>3</v>
      </c>
      <c r="D35">
        <v>1</v>
      </c>
      <c r="E35">
        <v>2</v>
      </c>
      <c r="F35" s="7">
        <v>0</v>
      </c>
    </row>
    <row r="36" spans="1:6">
      <c r="A36" s="69">
        <v>35</v>
      </c>
      <c r="B36" t="s">
        <v>4</v>
      </c>
      <c r="C36">
        <v>3</v>
      </c>
      <c r="D36">
        <v>1</v>
      </c>
      <c r="E36">
        <v>3</v>
      </c>
      <c r="F36" s="7">
        <v>1</v>
      </c>
    </row>
    <row r="37" spans="1:6">
      <c r="A37" s="69">
        <v>36</v>
      </c>
      <c r="B37" t="s">
        <v>4</v>
      </c>
      <c r="C37">
        <v>3</v>
      </c>
      <c r="D37">
        <v>1</v>
      </c>
      <c r="E37">
        <v>4</v>
      </c>
      <c r="F37" s="7">
        <v>0</v>
      </c>
    </row>
    <row r="38" spans="1:6">
      <c r="A38" s="69">
        <v>37</v>
      </c>
      <c r="B38" t="s">
        <v>4</v>
      </c>
      <c r="C38">
        <v>3</v>
      </c>
      <c r="D38">
        <v>2</v>
      </c>
      <c r="E38">
        <v>1</v>
      </c>
      <c r="F38" s="7">
        <v>0</v>
      </c>
    </row>
    <row r="39" spans="1:6">
      <c r="A39" s="69">
        <v>38</v>
      </c>
      <c r="B39" t="s">
        <v>4</v>
      </c>
      <c r="C39">
        <v>3</v>
      </c>
      <c r="D39">
        <v>2</v>
      </c>
      <c r="E39">
        <v>2</v>
      </c>
      <c r="F39" s="7">
        <v>0</v>
      </c>
    </row>
    <row r="40" spans="1:6">
      <c r="A40" s="69">
        <v>39</v>
      </c>
      <c r="B40" t="s">
        <v>4</v>
      </c>
      <c r="C40">
        <v>3</v>
      </c>
      <c r="D40">
        <v>2</v>
      </c>
      <c r="E40">
        <v>3</v>
      </c>
      <c r="F40" s="7">
        <v>1</v>
      </c>
    </row>
    <row r="41" spans="1:6">
      <c r="A41" s="69">
        <v>40</v>
      </c>
      <c r="B41" t="s">
        <v>4</v>
      </c>
      <c r="C41">
        <v>3</v>
      </c>
      <c r="D41">
        <v>2</v>
      </c>
      <c r="E41">
        <v>4</v>
      </c>
      <c r="F41" s="7">
        <v>0</v>
      </c>
    </row>
    <row r="42" spans="1:6">
      <c r="A42" s="69">
        <v>41</v>
      </c>
      <c r="B42" t="s">
        <v>4</v>
      </c>
      <c r="C42">
        <v>3</v>
      </c>
      <c r="D42">
        <v>3</v>
      </c>
      <c r="E42">
        <v>1</v>
      </c>
      <c r="F42" s="7">
        <v>0</v>
      </c>
    </row>
    <row r="43" spans="1:6">
      <c r="A43" s="69">
        <v>42</v>
      </c>
      <c r="B43" t="s">
        <v>4</v>
      </c>
      <c r="C43">
        <v>3</v>
      </c>
      <c r="D43">
        <v>3</v>
      </c>
      <c r="E43">
        <v>2</v>
      </c>
      <c r="F43" s="7">
        <v>0</v>
      </c>
    </row>
    <row r="44" spans="1:6">
      <c r="A44" s="69">
        <v>43</v>
      </c>
      <c r="B44" t="s">
        <v>4</v>
      </c>
      <c r="C44">
        <v>3</v>
      </c>
      <c r="D44">
        <v>3</v>
      </c>
      <c r="E44">
        <v>3</v>
      </c>
      <c r="F44" s="7">
        <v>1</v>
      </c>
    </row>
    <row r="45" spans="1:6">
      <c r="A45" s="69">
        <v>44</v>
      </c>
      <c r="B45" t="s">
        <v>4</v>
      </c>
      <c r="C45">
        <v>3</v>
      </c>
      <c r="D45">
        <v>3</v>
      </c>
      <c r="E45">
        <v>4</v>
      </c>
      <c r="F45" s="7">
        <v>0</v>
      </c>
    </row>
    <row r="46" spans="1:6">
      <c r="A46" s="69">
        <v>45</v>
      </c>
      <c r="B46" t="s">
        <v>4</v>
      </c>
      <c r="C46">
        <v>3</v>
      </c>
      <c r="D46">
        <v>4</v>
      </c>
      <c r="E46">
        <v>1</v>
      </c>
      <c r="F46" s="7">
        <v>0</v>
      </c>
    </row>
    <row r="47" spans="1:6">
      <c r="A47" s="69">
        <v>46</v>
      </c>
      <c r="B47" t="s">
        <v>4</v>
      </c>
      <c r="C47">
        <v>3</v>
      </c>
      <c r="D47">
        <v>4</v>
      </c>
      <c r="E47">
        <v>2</v>
      </c>
      <c r="F47" s="7">
        <v>0</v>
      </c>
    </row>
    <row r="48" spans="1:6">
      <c r="A48" s="69">
        <v>47</v>
      </c>
      <c r="B48" t="s">
        <v>4</v>
      </c>
      <c r="C48">
        <v>3</v>
      </c>
      <c r="D48">
        <v>4</v>
      </c>
      <c r="E48">
        <v>3</v>
      </c>
      <c r="F48" s="7">
        <v>1</v>
      </c>
    </row>
    <row r="49" spans="1:6">
      <c r="A49" s="69">
        <v>48</v>
      </c>
      <c r="B49" t="s">
        <v>4</v>
      </c>
      <c r="C49">
        <v>3</v>
      </c>
      <c r="D49">
        <v>4</v>
      </c>
      <c r="E49">
        <v>4</v>
      </c>
      <c r="F49" s="7">
        <v>0</v>
      </c>
    </row>
    <row r="50" spans="1:6">
      <c r="A50" s="69">
        <v>49</v>
      </c>
      <c r="B50" t="s">
        <v>4</v>
      </c>
      <c r="C50">
        <v>4</v>
      </c>
      <c r="D50">
        <v>1</v>
      </c>
      <c r="E50">
        <v>1</v>
      </c>
      <c r="F50" s="7">
        <v>0</v>
      </c>
    </row>
    <row r="51" spans="1:6">
      <c r="A51" s="69">
        <v>50</v>
      </c>
      <c r="B51" t="s">
        <v>4</v>
      </c>
      <c r="C51">
        <v>4</v>
      </c>
      <c r="D51">
        <v>1</v>
      </c>
      <c r="E51">
        <v>2</v>
      </c>
      <c r="F51" s="7">
        <v>0</v>
      </c>
    </row>
    <row r="52" spans="1:6">
      <c r="A52" s="69">
        <v>51</v>
      </c>
      <c r="B52" t="s">
        <v>4</v>
      </c>
      <c r="C52">
        <v>4</v>
      </c>
      <c r="D52">
        <v>1</v>
      </c>
      <c r="E52">
        <v>3</v>
      </c>
      <c r="F52" s="7">
        <v>0</v>
      </c>
    </row>
    <row r="53" spans="1:6">
      <c r="A53" s="69">
        <v>52</v>
      </c>
      <c r="B53" t="s">
        <v>4</v>
      </c>
      <c r="C53">
        <v>4</v>
      </c>
      <c r="D53">
        <v>1</v>
      </c>
      <c r="E53">
        <v>4</v>
      </c>
      <c r="F53" s="7">
        <v>0</v>
      </c>
    </row>
    <row r="54" spans="1:6">
      <c r="A54" s="69">
        <v>53</v>
      </c>
      <c r="B54" t="s">
        <v>4</v>
      </c>
      <c r="C54">
        <v>4</v>
      </c>
      <c r="D54">
        <v>2</v>
      </c>
      <c r="E54">
        <v>1</v>
      </c>
      <c r="F54" s="7">
        <v>1</v>
      </c>
    </row>
    <row r="55" spans="1:6">
      <c r="A55" s="69">
        <v>54</v>
      </c>
      <c r="B55" t="s">
        <v>4</v>
      </c>
      <c r="C55">
        <v>4</v>
      </c>
      <c r="D55">
        <v>2</v>
      </c>
      <c r="E55">
        <v>2</v>
      </c>
      <c r="F55" s="7">
        <v>1</v>
      </c>
    </row>
    <row r="56" spans="1:6">
      <c r="A56" s="69">
        <v>55</v>
      </c>
      <c r="B56" t="s">
        <v>4</v>
      </c>
      <c r="C56">
        <v>4</v>
      </c>
      <c r="D56">
        <v>2</v>
      </c>
      <c r="E56">
        <v>3</v>
      </c>
      <c r="F56" s="7">
        <v>1</v>
      </c>
    </row>
    <row r="57" spans="1:6">
      <c r="A57" s="69">
        <v>56</v>
      </c>
      <c r="B57" t="s">
        <v>4</v>
      </c>
      <c r="C57">
        <v>4</v>
      </c>
      <c r="D57">
        <v>2</v>
      </c>
      <c r="E57">
        <v>4</v>
      </c>
      <c r="F57" s="7">
        <v>1</v>
      </c>
    </row>
    <row r="58" spans="1:6">
      <c r="A58" s="69">
        <v>57</v>
      </c>
      <c r="B58" t="s">
        <v>4</v>
      </c>
      <c r="C58">
        <v>4</v>
      </c>
      <c r="D58">
        <v>3</v>
      </c>
      <c r="E58">
        <v>1</v>
      </c>
      <c r="F58" s="7">
        <v>0</v>
      </c>
    </row>
    <row r="59" spans="1:6">
      <c r="A59" s="69">
        <v>58</v>
      </c>
      <c r="B59" t="s">
        <v>4</v>
      </c>
      <c r="C59">
        <v>4</v>
      </c>
      <c r="D59">
        <v>3</v>
      </c>
      <c r="E59">
        <v>2</v>
      </c>
      <c r="F59" s="7">
        <v>0</v>
      </c>
    </row>
    <row r="60" spans="1:6">
      <c r="A60" s="69">
        <v>59</v>
      </c>
      <c r="B60" t="s">
        <v>4</v>
      </c>
      <c r="C60">
        <v>4</v>
      </c>
      <c r="D60">
        <v>3</v>
      </c>
      <c r="E60">
        <v>3</v>
      </c>
      <c r="F60" s="7">
        <v>0</v>
      </c>
    </row>
    <row r="61" spans="1:6">
      <c r="A61" s="69">
        <v>60</v>
      </c>
      <c r="B61" t="s">
        <v>4</v>
      </c>
      <c r="C61">
        <v>4</v>
      </c>
      <c r="D61">
        <v>3</v>
      </c>
      <c r="E61">
        <v>4</v>
      </c>
      <c r="F61" s="7">
        <v>0</v>
      </c>
    </row>
    <row r="62" spans="1:6">
      <c r="A62" s="69">
        <v>61</v>
      </c>
      <c r="B62" t="s">
        <v>4</v>
      </c>
      <c r="C62">
        <v>4</v>
      </c>
      <c r="D62">
        <v>4</v>
      </c>
      <c r="E62">
        <v>1</v>
      </c>
      <c r="F62" s="7">
        <v>0</v>
      </c>
    </row>
    <row r="63" spans="1:6">
      <c r="A63" s="69">
        <v>62</v>
      </c>
      <c r="B63" t="s">
        <v>4</v>
      </c>
      <c r="C63">
        <v>4</v>
      </c>
      <c r="D63">
        <v>4</v>
      </c>
      <c r="E63">
        <v>2</v>
      </c>
      <c r="F63" s="7">
        <v>0</v>
      </c>
    </row>
    <row r="64" spans="1:6">
      <c r="A64" s="69">
        <v>63</v>
      </c>
      <c r="B64" t="s">
        <v>4</v>
      </c>
      <c r="C64">
        <v>4</v>
      </c>
      <c r="D64">
        <v>4</v>
      </c>
      <c r="E64">
        <v>3</v>
      </c>
      <c r="F64" s="7">
        <v>0</v>
      </c>
    </row>
    <row r="65" spans="1:6">
      <c r="A65" s="69">
        <v>64</v>
      </c>
      <c r="B65" t="s">
        <v>4</v>
      </c>
      <c r="C65">
        <v>4</v>
      </c>
      <c r="D65">
        <v>4</v>
      </c>
      <c r="E65">
        <v>4</v>
      </c>
      <c r="F65" s="7">
        <v>0</v>
      </c>
    </row>
    <row r="66" spans="1:6">
      <c r="A66" s="69">
        <v>65</v>
      </c>
      <c r="B66" t="s">
        <v>5</v>
      </c>
      <c r="C66">
        <v>1</v>
      </c>
      <c r="D66">
        <v>1</v>
      </c>
      <c r="E66">
        <v>1</v>
      </c>
      <c r="F66" s="7">
        <v>0</v>
      </c>
    </row>
    <row r="67" spans="1:6">
      <c r="A67" s="69">
        <v>66</v>
      </c>
      <c r="B67" t="s">
        <v>5</v>
      </c>
      <c r="C67">
        <v>1</v>
      </c>
      <c r="D67">
        <v>1</v>
      </c>
      <c r="E67">
        <v>2</v>
      </c>
      <c r="F67" s="7">
        <v>0</v>
      </c>
    </row>
    <row r="68" spans="1:6">
      <c r="A68" s="69">
        <v>67</v>
      </c>
      <c r="B68" t="s">
        <v>5</v>
      </c>
      <c r="C68">
        <v>1</v>
      </c>
      <c r="D68">
        <v>1</v>
      </c>
      <c r="E68">
        <v>3</v>
      </c>
      <c r="F68" s="7">
        <v>0</v>
      </c>
    </row>
    <row r="69" spans="1:6">
      <c r="A69" s="69">
        <v>68</v>
      </c>
      <c r="B69" t="s">
        <v>5</v>
      </c>
      <c r="C69">
        <v>1</v>
      </c>
      <c r="D69">
        <v>1</v>
      </c>
      <c r="E69">
        <v>4</v>
      </c>
      <c r="F69" s="7">
        <v>0</v>
      </c>
    </row>
    <row r="70" spans="1:6">
      <c r="A70" s="69">
        <v>69</v>
      </c>
      <c r="B70" t="s">
        <v>5</v>
      </c>
      <c r="C70">
        <v>1</v>
      </c>
      <c r="D70">
        <v>2</v>
      </c>
      <c r="E70">
        <v>1</v>
      </c>
      <c r="F70" s="7">
        <v>0</v>
      </c>
    </row>
    <row r="71" spans="1:6">
      <c r="A71" s="69">
        <v>70</v>
      </c>
      <c r="B71" t="s">
        <v>5</v>
      </c>
      <c r="C71">
        <v>1</v>
      </c>
      <c r="D71">
        <v>2</v>
      </c>
      <c r="E71">
        <v>2</v>
      </c>
      <c r="F71" s="7">
        <v>1</v>
      </c>
    </row>
    <row r="72" spans="1:6">
      <c r="A72" s="69">
        <v>71</v>
      </c>
      <c r="B72" t="s">
        <v>5</v>
      </c>
      <c r="C72">
        <v>1</v>
      </c>
      <c r="D72">
        <v>2</v>
      </c>
      <c r="E72">
        <v>3</v>
      </c>
      <c r="F72" s="7">
        <v>1</v>
      </c>
    </row>
    <row r="73" spans="1:6">
      <c r="A73" s="69">
        <v>72</v>
      </c>
      <c r="B73" t="s">
        <v>5</v>
      </c>
      <c r="C73">
        <v>1</v>
      </c>
      <c r="D73">
        <v>2</v>
      </c>
      <c r="E73">
        <v>4</v>
      </c>
      <c r="F73" s="7">
        <v>0</v>
      </c>
    </row>
    <row r="74" spans="1:6">
      <c r="A74" s="69">
        <v>73</v>
      </c>
      <c r="B74" t="s">
        <v>5</v>
      </c>
      <c r="C74">
        <v>1</v>
      </c>
      <c r="D74">
        <v>3</v>
      </c>
      <c r="E74">
        <v>1</v>
      </c>
      <c r="F74" s="7">
        <v>0</v>
      </c>
    </row>
    <row r="75" spans="1:6">
      <c r="A75" s="69">
        <v>74</v>
      </c>
      <c r="B75" t="s">
        <v>5</v>
      </c>
      <c r="C75">
        <v>1</v>
      </c>
      <c r="D75">
        <v>3</v>
      </c>
      <c r="E75">
        <v>2</v>
      </c>
      <c r="F75" s="7">
        <v>1</v>
      </c>
    </row>
    <row r="76" spans="1:6">
      <c r="A76" s="69">
        <v>75</v>
      </c>
      <c r="B76" t="s">
        <v>5</v>
      </c>
      <c r="C76">
        <v>1</v>
      </c>
      <c r="D76">
        <v>3</v>
      </c>
      <c r="E76">
        <v>3</v>
      </c>
      <c r="F76" s="7">
        <v>1</v>
      </c>
    </row>
    <row r="77" spans="1:6">
      <c r="A77" s="69">
        <v>76</v>
      </c>
      <c r="B77" t="s">
        <v>5</v>
      </c>
      <c r="C77">
        <v>1</v>
      </c>
      <c r="D77">
        <v>3</v>
      </c>
      <c r="E77">
        <v>4</v>
      </c>
      <c r="F77" s="7">
        <v>0</v>
      </c>
    </row>
    <row r="78" spans="1:6">
      <c r="A78" s="69">
        <v>77</v>
      </c>
      <c r="B78" t="s">
        <v>5</v>
      </c>
      <c r="C78">
        <v>1</v>
      </c>
      <c r="D78">
        <v>4</v>
      </c>
      <c r="E78">
        <v>1</v>
      </c>
      <c r="F78" s="7">
        <v>0</v>
      </c>
    </row>
    <row r="79" spans="1:6">
      <c r="A79" s="69">
        <v>78</v>
      </c>
      <c r="B79" t="s">
        <v>5</v>
      </c>
      <c r="C79">
        <v>1</v>
      </c>
      <c r="D79">
        <v>4</v>
      </c>
      <c r="E79">
        <v>2</v>
      </c>
      <c r="F79" s="7">
        <v>0</v>
      </c>
    </row>
    <row r="80" spans="1:6">
      <c r="A80" s="69">
        <v>79</v>
      </c>
      <c r="B80" t="s">
        <v>5</v>
      </c>
      <c r="C80">
        <v>1</v>
      </c>
      <c r="D80">
        <v>4</v>
      </c>
      <c r="E80">
        <v>3</v>
      </c>
      <c r="F80" s="7">
        <v>0</v>
      </c>
    </row>
    <row r="81" spans="1:6">
      <c r="A81" s="69">
        <v>80</v>
      </c>
      <c r="B81" t="s">
        <v>5</v>
      </c>
      <c r="C81">
        <v>1</v>
      </c>
      <c r="D81">
        <v>4</v>
      </c>
      <c r="E81">
        <v>4</v>
      </c>
      <c r="F81" s="7">
        <v>0</v>
      </c>
    </row>
    <row r="82" spans="1:6">
      <c r="A82" s="69">
        <v>81</v>
      </c>
      <c r="B82" t="s">
        <v>5</v>
      </c>
      <c r="C82">
        <v>2</v>
      </c>
      <c r="D82">
        <v>1</v>
      </c>
      <c r="E82">
        <v>1</v>
      </c>
      <c r="F82" s="7">
        <v>0</v>
      </c>
    </row>
    <row r="83" spans="1:6">
      <c r="A83" s="69">
        <v>82</v>
      </c>
      <c r="B83" t="s">
        <v>5</v>
      </c>
      <c r="C83">
        <v>2</v>
      </c>
      <c r="D83">
        <v>1</v>
      </c>
      <c r="E83">
        <v>2</v>
      </c>
      <c r="F83" s="7">
        <v>0</v>
      </c>
    </row>
    <row r="84" spans="1:6">
      <c r="A84" s="69">
        <v>83</v>
      </c>
      <c r="B84" t="s">
        <v>5</v>
      </c>
      <c r="C84">
        <v>2</v>
      </c>
      <c r="D84">
        <v>1</v>
      </c>
      <c r="E84">
        <v>3</v>
      </c>
      <c r="F84" s="7">
        <v>0</v>
      </c>
    </row>
    <row r="85" spans="1:6">
      <c r="A85" s="69">
        <v>84</v>
      </c>
      <c r="B85" t="s">
        <v>5</v>
      </c>
      <c r="C85">
        <v>2</v>
      </c>
      <c r="D85">
        <v>1</v>
      </c>
      <c r="E85">
        <v>4</v>
      </c>
      <c r="F85" s="7">
        <v>0</v>
      </c>
    </row>
    <row r="86" spans="1:6">
      <c r="A86" s="69">
        <v>85</v>
      </c>
      <c r="B86" t="s">
        <v>5</v>
      </c>
      <c r="C86">
        <v>2</v>
      </c>
      <c r="D86">
        <v>2</v>
      </c>
      <c r="E86">
        <v>1</v>
      </c>
      <c r="F86" s="7">
        <v>0</v>
      </c>
    </row>
    <row r="87" spans="1:6">
      <c r="A87" s="69">
        <v>86</v>
      </c>
      <c r="B87" t="s">
        <v>5</v>
      </c>
      <c r="C87">
        <v>2</v>
      </c>
      <c r="D87">
        <v>2</v>
      </c>
      <c r="E87">
        <v>2</v>
      </c>
      <c r="F87" s="7">
        <v>1</v>
      </c>
    </row>
    <row r="88" spans="1:6">
      <c r="A88" s="69">
        <v>87</v>
      </c>
      <c r="B88" t="s">
        <v>5</v>
      </c>
      <c r="C88">
        <v>2</v>
      </c>
      <c r="D88">
        <v>2</v>
      </c>
      <c r="E88">
        <v>3</v>
      </c>
      <c r="F88" s="7">
        <v>1</v>
      </c>
    </row>
    <row r="89" spans="1:6">
      <c r="A89" s="69">
        <v>88</v>
      </c>
      <c r="B89" t="s">
        <v>5</v>
      </c>
      <c r="C89">
        <v>2</v>
      </c>
      <c r="D89">
        <v>2</v>
      </c>
      <c r="E89">
        <v>4</v>
      </c>
      <c r="F89" s="7">
        <v>0</v>
      </c>
    </row>
    <row r="90" spans="1:6">
      <c r="A90" s="69">
        <v>89</v>
      </c>
      <c r="B90" t="s">
        <v>5</v>
      </c>
      <c r="C90">
        <v>2</v>
      </c>
      <c r="D90">
        <v>3</v>
      </c>
      <c r="E90">
        <v>1</v>
      </c>
      <c r="F90" s="7">
        <v>0</v>
      </c>
    </row>
    <row r="91" spans="1:6">
      <c r="A91" s="69">
        <v>90</v>
      </c>
      <c r="B91" t="s">
        <v>5</v>
      </c>
      <c r="C91">
        <v>2</v>
      </c>
      <c r="D91">
        <v>3</v>
      </c>
      <c r="E91">
        <v>2</v>
      </c>
      <c r="F91" s="7">
        <v>1</v>
      </c>
    </row>
    <row r="92" spans="1:6">
      <c r="A92" s="69">
        <v>91</v>
      </c>
      <c r="B92" t="s">
        <v>5</v>
      </c>
      <c r="C92">
        <v>2</v>
      </c>
      <c r="D92">
        <v>3</v>
      </c>
      <c r="E92">
        <v>3</v>
      </c>
      <c r="F92" s="7">
        <v>1</v>
      </c>
    </row>
    <row r="93" spans="1:6">
      <c r="A93" s="69">
        <v>92</v>
      </c>
      <c r="B93" t="s">
        <v>5</v>
      </c>
      <c r="C93">
        <v>2</v>
      </c>
      <c r="D93">
        <v>3</v>
      </c>
      <c r="E93">
        <v>4</v>
      </c>
      <c r="F93" s="7">
        <v>0</v>
      </c>
    </row>
    <row r="94" spans="1:6">
      <c r="A94" s="69">
        <v>93</v>
      </c>
      <c r="B94" t="s">
        <v>5</v>
      </c>
      <c r="C94">
        <v>2</v>
      </c>
      <c r="D94">
        <v>4</v>
      </c>
      <c r="E94">
        <v>1</v>
      </c>
      <c r="F94" s="7">
        <v>0</v>
      </c>
    </row>
    <row r="95" spans="1:6">
      <c r="A95" s="69">
        <v>94</v>
      </c>
      <c r="B95" t="s">
        <v>5</v>
      </c>
      <c r="C95">
        <v>2</v>
      </c>
      <c r="D95">
        <v>4</v>
      </c>
      <c r="E95">
        <v>2</v>
      </c>
      <c r="F95" s="7">
        <v>0</v>
      </c>
    </row>
    <row r="96" spans="1:6">
      <c r="A96" s="69">
        <v>95</v>
      </c>
      <c r="B96" t="s">
        <v>5</v>
      </c>
      <c r="C96">
        <v>2</v>
      </c>
      <c r="D96">
        <v>4</v>
      </c>
      <c r="E96">
        <v>3</v>
      </c>
      <c r="F96" s="7">
        <v>0</v>
      </c>
    </row>
    <row r="97" spans="1:6">
      <c r="A97" s="69">
        <v>96</v>
      </c>
      <c r="B97" t="s">
        <v>5</v>
      </c>
      <c r="C97">
        <v>2</v>
      </c>
      <c r="D97">
        <v>4</v>
      </c>
      <c r="E97">
        <v>4</v>
      </c>
      <c r="F97" s="7">
        <v>0</v>
      </c>
    </row>
    <row r="98" spans="1:6">
      <c r="A98" s="69">
        <v>97</v>
      </c>
      <c r="B98" t="s">
        <v>5</v>
      </c>
      <c r="C98">
        <v>3</v>
      </c>
      <c r="D98">
        <v>1</v>
      </c>
      <c r="E98">
        <v>1</v>
      </c>
      <c r="F98" s="7">
        <v>0</v>
      </c>
    </row>
    <row r="99" spans="1:6">
      <c r="A99" s="69">
        <v>98</v>
      </c>
      <c r="B99" t="s">
        <v>5</v>
      </c>
      <c r="C99">
        <v>3</v>
      </c>
      <c r="D99">
        <v>1</v>
      </c>
      <c r="E99">
        <v>2</v>
      </c>
      <c r="F99" s="7">
        <v>0</v>
      </c>
    </row>
    <row r="100" spans="1:6">
      <c r="A100" s="69">
        <v>99</v>
      </c>
      <c r="B100" t="s">
        <v>5</v>
      </c>
      <c r="C100">
        <v>3</v>
      </c>
      <c r="D100">
        <v>1</v>
      </c>
      <c r="E100">
        <v>3</v>
      </c>
      <c r="F100" s="7">
        <v>0</v>
      </c>
    </row>
    <row r="101" spans="1:6">
      <c r="A101" s="69">
        <v>100</v>
      </c>
      <c r="B101" t="s">
        <v>5</v>
      </c>
      <c r="C101">
        <v>3</v>
      </c>
      <c r="D101">
        <v>1</v>
      </c>
      <c r="E101">
        <v>4</v>
      </c>
      <c r="F101" s="7">
        <v>0</v>
      </c>
    </row>
    <row r="102" spans="1:6">
      <c r="A102" s="69">
        <v>101</v>
      </c>
      <c r="B102" t="s">
        <v>5</v>
      </c>
      <c r="C102">
        <v>3</v>
      </c>
      <c r="D102">
        <v>2</v>
      </c>
      <c r="E102">
        <v>1</v>
      </c>
      <c r="F102" s="7">
        <v>0</v>
      </c>
    </row>
    <row r="103" spans="1:6">
      <c r="A103" s="69">
        <v>102</v>
      </c>
      <c r="B103" t="s">
        <v>5</v>
      </c>
      <c r="C103">
        <v>3</v>
      </c>
      <c r="D103">
        <v>2</v>
      </c>
      <c r="E103">
        <v>2</v>
      </c>
      <c r="F103" s="7">
        <v>1</v>
      </c>
    </row>
    <row r="104" spans="1:6">
      <c r="A104" s="69">
        <v>103</v>
      </c>
      <c r="B104" t="s">
        <v>5</v>
      </c>
      <c r="C104">
        <v>3</v>
      </c>
      <c r="D104">
        <v>2</v>
      </c>
      <c r="E104">
        <v>3</v>
      </c>
      <c r="F104" s="7">
        <v>1</v>
      </c>
    </row>
    <row r="105" spans="1:6">
      <c r="A105" s="69">
        <v>104</v>
      </c>
      <c r="B105" t="s">
        <v>5</v>
      </c>
      <c r="C105">
        <v>3</v>
      </c>
      <c r="D105">
        <v>2</v>
      </c>
      <c r="E105">
        <v>4</v>
      </c>
      <c r="F105" s="7">
        <v>0</v>
      </c>
    </row>
    <row r="106" spans="1:6">
      <c r="A106" s="69">
        <v>105</v>
      </c>
      <c r="B106" t="s">
        <v>5</v>
      </c>
      <c r="C106">
        <v>3</v>
      </c>
      <c r="D106">
        <v>3</v>
      </c>
      <c r="E106">
        <v>1</v>
      </c>
      <c r="F106" s="7">
        <v>0</v>
      </c>
    </row>
    <row r="107" spans="1:6">
      <c r="A107" s="69">
        <v>106</v>
      </c>
      <c r="B107" t="s">
        <v>5</v>
      </c>
      <c r="C107">
        <v>3</v>
      </c>
      <c r="D107">
        <v>3</v>
      </c>
      <c r="E107">
        <v>2</v>
      </c>
      <c r="F107" s="7">
        <v>1</v>
      </c>
    </row>
    <row r="108" spans="1:6">
      <c r="A108" s="69">
        <v>107</v>
      </c>
      <c r="B108" t="s">
        <v>5</v>
      </c>
      <c r="C108">
        <v>3</v>
      </c>
      <c r="D108">
        <v>3</v>
      </c>
      <c r="E108">
        <v>3</v>
      </c>
      <c r="F108" s="7">
        <v>1</v>
      </c>
    </row>
    <row r="109" spans="1:6">
      <c r="A109" s="69">
        <v>108</v>
      </c>
      <c r="B109" t="s">
        <v>5</v>
      </c>
      <c r="C109">
        <v>3</v>
      </c>
      <c r="D109">
        <v>3</v>
      </c>
      <c r="E109">
        <v>4</v>
      </c>
      <c r="F109" s="7">
        <v>0</v>
      </c>
    </row>
    <row r="110" spans="1:6">
      <c r="A110" s="69">
        <v>109</v>
      </c>
      <c r="B110" t="s">
        <v>5</v>
      </c>
      <c r="C110">
        <v>3</v>
      </c>
      <c r="D110">
        <v>4</v>
      </c>
      <c r="E110">
        <v>1</v>
      </c>
      <c r="F110" s="7">
        <v>0</v>
      </c>
    </row>
    <row r="111" spans="1:6">
      <c r="A111" s="69">
        <v>110</v>
      </c>
      <c r="B111" t="s">
        <v>5</v>
      </c>
      <c r="C111">
        <v>3</v>
      </c>
      <c r="D111">
        <v>4</v>
      </c>
      <c r="E111">
        <v>2</v>
      </c>
      <c r="F111" s="7">
        <v>0</v>
      </c>
    </row>
    <row r="112" spans="1:6">
      <c r="A112" s="69">
        <v>111</v>
      </c>
      <c r="B112" t="s">
        <v>5</v>
      </c>
      <c r="C112">
        <v>3</v>
      </c>
      <c r="D112">
        <v>4</v>
      </c>
      <c r="E112">
        <v>3</v>
      </c>
      <c r="F112" s="7">
        <v>0</v>
      </c>
    </row>
    <row r="113" spans="1:6">
      <c r="A113" s="69">
        <v>112</v>
      </c>
      <c r="B113" t="s">
        <v>5</v>
      </c>
      <c r="C113">
        <v>3</v>
      </c>
      <c r="D113">
        <v>4</v>
      </c>
      <c r="E113">
        <v>4</v>
      </c>
      <c r="F113" s="7">
        <v>0</v>
      </c>
    </row>
    <row r="114" spans="1:6">
      <c r="A114" s="69">
        <v>113</v>
      </c>
      <c r="B114" t="s">
        <v>5</v>
      </c>
      <c r="C114">
        <v>4</v>
      </c>
      <c r="D114">
        <v>1</v>
      </c>
      <c r="E114">
        <v>1</v>
      </c>
      <c r="F114" s="7">
        <v>0</v>
      </c>
    </row>
    <row r="115" spans="1:6">
      <c r="A115" s="69">
        <v>114</v>
      </c>
      <c r="B115" t="s">
        <v>5</v>
      </c>
      <c r="C115">
        <v>4</v>
      </c>
      <c r="D115">
        <v>1</v>
      </c>
      <c r="E115">
        <v>2</v>
      </c>
      <c r="F115" s="7">
        <v>0</v>
      </c>
    </row>
    <row r="116" spans="1:6">
      <c r="A116" s="69">
        <v>115</v>
      </c>
      <c r="B116" t="s">
        <v>5</v>
      </c>
      <c r="C116">
        <v>4</v>
      </c>
      <c r="D116">
        <v>1</v>
      </c>
      <c r="E116">
        <v>3</v>
      </c>
      <c r="F116" s="7">
        <v>0</v>
      </c>
    </row>
    <row r="117" spans="1:6">
      <c r="A117" s="69">
        <v>116</v>
      </c>
      <c r="B117" t="s">
        <v>5</v>
      </c>
      <c r="C117">
        <v>4</v>
      </c>
      <c r="D117">
        <v>1</v>
      </c>
      <c r="E117">
        <v>4</v>
      </c>
      <c r="F117" s="7">
        <v>0</v>
      </c>
    </row>
    <row r="118" spans="1:6">
      <c r="A118" s="69">
        <v>117</v>
      </c>
      <c r="B118" t="s">
        <v>5</v>
      </c>
      <c r="C118">
        <v>4</v>
      </c>
      <c r="D118">
        <v>2</v>
      </c>
      <c r="E118">
        <v>1</v>
      </c>
      <c r="F118" s="7">
        <v>0</v>
      </c>
    </row>
    <row r="119" spans="1:6">
      <c r="A119" s="69">
        <v>118</v>
      </c>
      <c r="B119" t="s">
        <v>5</v>
      </c>
      <c r="C119">
        <v>4</v>
      </c>
      <c r="D119">
        <v>2</v>
      </c>
      <c r="E119">
        <v>2</v>
      </c>
      <c r="F119" s="7">
        <v>1</v>
      </c>
    </row>
    <row r="120" spans="1:6">
      <c r="A120" s="69">
        <v>119</v>
      </c>
      <c r="B120" t="s">
        <v>5</v>
      </c>
      <c r="C120">
        <v>4</v>
      </c>
      <c r="D120">
        <v>2</v>
      </c>
      <c r="E120">
        <v>3</v>
      </c>
      <c r="F120" s="7">
        <v>1</v>
      </c>
    </row>
    <row r="121" spans="1:6">
      <c r="A121" s="69">
        <v>120</v>
      </c>
      <c r="B121" t="s">
        <v>5</v>
      </c>
      <c r="C121">
        <v>4</v>
      </c>
      <c r="D121">
        <v>2</v>
      </c>
      <c r="E121">
        <v>4</v>
      </c>
      <c r="F121" s="7">
        <v>0</v>
      </c>
    </row>
    <row r="122" spans="1:6">
      <c r="A122" s="69">
        <v>121</v>
      </c>
      <c r="B122" t="s">
        <v>5</v>
      </c>
      <c r="C122">
        <v>4</v>
      </c>
      <c r="D122">
        <v>3</v>
      </c>
      <c r="E122">
        <v>1</v>
      </c>
      <c r="F122" s="7">
        <v>0</v>
      </c>
    </row>
    <row r="123" spans="1:6">
      <c r="A123" s="69">
        <v>122</v>
      </c>
      <c r="B123" t="s">
        <v>5</v>
      </c>
      <c r="C123">
        <v>4</v>
      </c>
      <c r="D123">
        <v>3</v>
      </c>
      <c r="E123">
        <v>2</v>
      </c>
      <c r="F123" s="7">
        <v>1</v>
      </c>
    </row>
    <row r="124" spans="1:6">
      <c r="A124" s="69">
        <v>123</v>
      </c>
      <c r="B124" t="s">
        <v>5</v>
      </c>
      <c r="C124">
        <v>4</v>
      </c>
      <c r="D124">
        <v>3</v>
      </c>
      <c r="E124">
        <v>3</v>
      </c>
      <c r="F124" s="7">
        <v>1</v>
      </c>
    </row>
    <row r="125" spans="1:6">
      <c r="A125" s="69">
        <v>124</v>
      </c>
      <c r="B125" t="s">
        <v>5</v>
      </c>
      <c r="C125">
        <v>4</v>
      </c>
      <c r="D125">
        <v>3</v>
      </c>
      <c r="E125">
        <v>4</v>
      </c>
      <c r="F125" s="7">
        <v>0</v>
      </c>
    </row>
    <row r="126" spans="1:6">
      <c r="A126" s="69">
        <v>125</v>
      </c>
      <c r="B126" t="s">
        <v>5</v>
      </c>
      <c r="C126">
        <v>4</v>
      </c>
      <c r="D126">
        <v>4</v>
      </c>
      <c r="E126">
        <v>1</v>
      </c>
      <c r="F126" s="7">
        <v>0</v>
      </c>
    </row>
    <row r="127" spans="1:6">
      <c r="A127" s="69">
        <v>126</v>
      </c>
      <c r="B127" t="s">
        <v>5</v>
      </c>
      <c r="C127">
        <v>4</v>
      </c>
      <c r="D127">
        <v>4</v>
      </c>
      <c r="E127">
        <v>2</v>
      </c>
      <c r="F127" s="7">
        <v>0</v>
      </c>
    </row>
    <row r="128" spans="1:6">
      <c r="A128" s="69">
        <v>127</v>
      </c>
      <c r="B128" t="s">
        <v>5</v>
      </c>
      <c r="C128">
        <v>4</v>
      </c>
      <c r="D128">
        <v>4</v>
      </c>
      <c r="E128">
        <v>3</v>
      </c>
      <c r="F128" s="7">
        <v>0</v>
      </c>
    </row>
    <row r="129" spans="1:6">
      <c r="A129" s="69">
        <v>128</v>
      </c>
      <c r="B129" t="s">
        <v>5</v>
      </c>
      <c r="C129">
        <v>4</v>
      </c>
      <c r="D129">
        <v>4</v>
      </c>
      <c r="E129">
        <v>4</v>
      </c>
      <c r="F129" s="7">
        <v>0</v>
      </c>
    </row>
    <row r="130" spans="1:6">
      <c r="A130" s="69">
        <v>129</v>
      </c>
      <c r="B130" t="s">
        <v>6</v>
      </c>
      <c r="C130">
        <v>1</v>
      </c>
      <c r="D130">
        <v>1</v>
      </c>
      <c r="E130">
        <v>1</v>
      </c>
      <c r="F130" s="7">
        <v>0</v>
      </c>
    </row>
    <row r="131" spans="1:6">
      <c r="A131" s="69">
        <v>130</v>
      </c>
      <c r="B131" t="s">
        <v>6</v>
      </c>
      <c r="C131">
        <v>1</v>
      </c>
      <c r="D131">
        <v>1</v>
      </c>
      <c r="E131">
        <v>2</v>
      </c>
      <c r="F131" s="7">
        <v>0</v>
      </c>
    </row>
    <row r="132" spans="1:6">
      <c r="A132" s="69">
        <v>131</v>
      </c>
      <c r="B132" t="s">
        <v>6</v>
      </c>
      <c r="C132">
        <v>1</v>
      </c>
      <c r="D132">
        <v>1</v>
      </c>
      <c r="E132">
        <v>3</v>
      </c>
      <c r="F132" s="7">
        <v>1</v>
      </c>
    </row>
    <row r="133" spans="1:6">
      <c r="A133" s="69">
        <v>132</v>
      </c>
      <c r="B133" t="s">
        <v>6</v>
      </c>
      <c r="C133">
        <v>1</v>
      </c>
      <c r="D133">
        <v>1</v>
      </c>
      <c r="E133">
        <v>4</v>
      </c>
      <c r="F133" s="7">
        <v>0</v>
      </c>
    </row>
    <row r="134" spans="1:6">
      <c r="A134" s="69">
        <v>133</v>
      </c>
      <c r="B134" t="s">
        <v>6</v>
      </c>
      <c r="C134">
        <v>1</v>
      </c>
      <c r="D134">
        <v>2</v>
      </c>
      <c r="E134">
        <v>1</v>
      </c>
      <c r="F134" s="7">
        <v>0</v>
      </c>
    </row>
    <row r="135" spans="1:6">
      <c r="A135" s="69">
        <v>134</v>
      </c>
      <c r="B135" t="s">
        <v>6</v>
      </c>
      <c r="C135">
        <v>1</v>
      </c>
      <c r="D135">
        <v>2</v>
      </c>
      <c r="E135">
        <v>2</v>
      </c>
      <c r="F135" s="7">
        <v>1</v>
      </c>
    </row>
    <row r="136" spans="1:6">
      <c r="A136" s="69">
        <v>135</v>
      </c>
      <c r="B136" t="s">
        <v>6</v>
      </c>
      <c r="C136">
        <v>1</v>
      </c>
      <c r="D136">
        <v>2</v>
      </c>
      <c r="E136">
        <v>3</v>
      </c>
      <c r="F136" s="7">
        <v>1</v>
      </c>
    </row>
    <row r="137" spans="1:6">
      <c r="A137" s="69">
        <v>136</v>
      </c>
      <c r="B137" t="s">
        <v>6</v>
      </c>
      <c r="C137">
        <v>1</v>
      </c>
      <c r="D137">
        <v>2</v>
      </c>
      <c r="E137">
        <v>4</v>
      </c>
      <c r="F137" s="7">
        <v>0</v>
      </c>
    </row>
    <row r="138" spans="1:6">
      <c r="A138" s="69">
        <v>137</v>
      </c>
      <c r="B138" t="s">
        <v>6</v>
      </c>
      <c r="C138">
        <v>1</v>
      </c>
      <c r="D138">
        <v>3</v>
      </c>
      <c r="E138">
        <v>1</v>
      </c>
      <c r="F138" s="7">
        <v>0</v>
      </c>
    </row>
    <row r="139" spans="1:6">
      <c r="A139" s="69">
        <v>138</v>
      </c>
      <c r="B139" t="s">
        <v>6</v>
      </c>
      <c r="C139">
        <v>1</v>
      </c>
      <c r="D139">
        <v>3</v>
      </c>
      <c r="E139">
        <v>2</v>
      </c>
      <c r="F139" s="7">
        <v>0</v>
      </c>
    </row>
    <row r="140" spans="1:6">
      <c r="A140" s="69">
        <v>139</v>
      </c>
      <c r="B140" t="s">
        <v>6</v>
      </c>
      <c r="C140">
        <v>1</v>
      </c>
      <c r="D140">
        <v>3</v>
      </c>
      <c r="E140">
        <v>3</v>
      </c>
      <c r="F140" s="7">
        <v>1</v>
      </c>
    </row>
    <row r="141" spans="1:6">
      <c r="A141" s="69">
        <v>140</v>
      </c>
      <c r="B141" t="s">
        <v>6</v>
      </c>
      <c r="C141">
        <v>1</v>
      </c>
      <c r="D141">
        <v>3</v>
      </c>
      <c r="E141">
        <v>4</v>
      </c>
      <c r="F141" s="7">
        <v>0</v>
      </c>
    </row>
    <row r="142" spans="1:6">
      <c r="A142" s="69">
        <v>141</v>
      </c>
      <c r="B142" t="s">
        <v>6</v>
      </c>
      <c r="C142">
        <v>1</v>
      </c>
      <c r="D142">
        <v>4</v>
      </c>
      <c r="E142">
        <v>1</v>
      </c>
      <c r="F142" s="7">
        <v>0</v>
      </c>
    </row>
    <row r="143" spans="1:6">
      <c r="A143" s="69">
        <v>142</v>
      </c>
      <c r="B143" t="s">
        <v>6</v>
      </c>
      <c r="C143">
        <v>1</v>
      </c>
      <c r="D143">
        <v>4</v>
      </c>
      <c r="E143">
        <v>2</v>
      </c>
      <c r="F143" s="7">
        <v>0</v>
      </c>
    </row>
    <row r="144" spans="1:6">
      <c r="A144" s="69">
        <v>143</v>
      </c>
      <c r="B144" t="s">
        <v>6</v>
      </c>
      <c r="C144">
        <v>1</v>
      </c>
      <c r="D144">
        <v>4</v>
      </c>
      <c r="E144">
        <v>3</v>
      </c>
      <c r="F144" s="7">
        <v>0</v>
      </c>
    </row>
    <row r="145" spans="1:6">
      <c r="A145" s="69">
        <v>144</v>
      </c>
      <c r="B145" t="s">
        <v>6</v>
      </c>
      <c r="C145">
        <v>1</v>
      </c>
      <c r="D145">
        <v>4</v>
      </c>
      <c r="E145">
        <v>4</v>
      </c>
      <c r="F145" s="7">
        <v>0</v>
      </c>
    </row>
    <row r="146" spans="1:6">
      <c r="A146" s="69">
        <v>145</v>
      </c>
      <c r="B146" t="s">
        <v>6</v>
      </c>
      <c r="C146">
        <v>2</v>
      </c>
      <c r="D146">
        <v>1</v>
      </c>
      <c r="E146">
        <v>1</v>
      </c>
      <c r="F146" s="7">
        <v>0</v>
      </c>
    </row>
    <row r="147" spans="1:6">
      <c r="A147" s="69">
        <v>146</v>
      </c>
      <c r="B147" t="s">
        <v>6</v>
      </c>
      <c r="C147">
        <v>2</v>
      </c>
      <c r="D147">
        <v>1</v>
      </c>
      <c r="E147">
        <v>2</v>
      </c>
      <c r="F147" s="7">
        <v>0</v>
      </c>
    </row>
    <row r="148" spans="1:6">
      <c r="A148" s="69">
        <v>147</v>
      </c>
      <c r="B148" t="s">
        <v>6</v>
      </c>
      <c r="C148">
        <v>2</v>
      </c>
      <c r="D148">
        <v>1</v>
      </c>
      <c r="E148">
        <v>3</v>
      </c>
      <c r="F148" s="7">
        <v>0</v>
      </c>
    </row>
    <row r="149" spans="1:6">
      <c r="A149" s="69">
        <v>148</v>
      </c>
      <c r="B149" t="s">
        <v>6</v>
      </c>
      <c r="C149">
        <v>2</v>
      </c>
      <c r="D149">
        <v>1</v>
      </c>
      <c r="E149">
        <v>4</v>
      </c>
      <c r="F149" s="7">
        <v>0</v>
      </c>
    </row>
    <row r="150" spans="1:6">
      <c r="A150" s="69">
        <v>149</v>
      </c>
      <c r="B150" t="s">
        <v>6</v>
      </c>
      <c r="C150">
        <v>2</v>
      </c>
      <c r="D150">
        <v>2</v>
      </c>
      <c r="E150">
        <v>1</v>
      </c>
      <c r="F150" s="7">
        <v>0</v>
      </c>
    </row>
    <row r="151" spans="1:6">
      <c r="A151" s="69">
        <v>150</v>
      </c>
      <c r="B151" t="s">
        <v>6</v>
      </c>
      <c r="C151">
        <v>2</v>
      </c>
      <c r="D151">
        <v>2</v>
      </c>
      <c r="E151">
        <v>2</v>
      </c>
      <c r="F151" s="7">
        <v>1</v>
      </c>
    </row>
    <row r="152" spans="1:6">
      <c r="A152" s="69">
        <v>151</v>
      </c>
      <c r="B152" t="s">
        <v>6</v>
      </c>
      <c r="C152">
        <v>2</v>
      </c>
      <c r="D152">
        <v>2</v>
      </c>
      <c r="E152">
        <v>3</v>
      </c>
      <c r="F152" s="7">
        <v>1</v>
      </c>
    </row>
    <row r="153" spans="1:6">
      <c r="A153" s="69">
        <v>152</v>
      </c>
      <c r="B153" t="s">
        <v>6</v>
      </c>
      <c r="C153">
        <v>2</v>
      </c>
      <c r="D153">
        <v>2</v>
      </c>
      <c r="E153">
        <v>4</v>
      </c>
      <c r="F153" s="7">
        <v>1</v>
      </c>
    </row>
    <row r="154" spans="1:6">
      <c r="A154" s="69">
        <v>153</v>
      </c>
      <c r="B154" t="s">
        <v>6</v>
      </c>
      <c r="C154">
        <v>2</v>
      </c>
      <c r="D154">
        <v>3</v>
      </c>
      <c r="E154">
        <v>1</v>
      </c>
      <c r="F154" s="7">
        <v>0</v>
      </c>
    </row>
    <row r="155" spans="1:6">
      <c r="A155" s="69">
        <v>154</v>
      </c>
      <c r="B155" t="s">
        <v>6</v>
      </c>
      <c r="C155">
        <v>2</v>
      </c>
      <c r="D155">
        <v>3</v>
      </c>
      <c r="E155">
        <v>2</v>
      </c>
      <c r="F155" s="7">
        <v>0</v>
      </c>
    </row>
    <row r="156" spans="1:6">
      <c r="A156" s="69">
        <v>155</v>
      </c>
      <c r="B156" t="s">
        <v>6</v>
      </c>
      <c r="C156">
        <v>2</v>
      </c>
      <c r="D156">
        <v>3</v>
      </c>
      <c r="E156">
        <v>3</v>
      </c>
      <c r="F156" s="7">
        <v>1</v>
      </c>
    </row>
    <row r="157" spans="1:6">
      <c r="A157" s="69">
        <v>156</v>
      </c>
      <c r="B157" t="s">
        <v>6</v>
      </c>
      <c r="C157">
        <v>2</v>
      </c>
      <c r="D157">
        <v>3</v>
      </c>
      <c r="E157">
        <v>4</v>
      </c>
      <c r="F157" s="7">
        <v>0</v>
      </c>
    </row>
    <row r="158" spans="1:6">
      <c r="A158" s="69">
        <v>157</v>
      </c>
      <c r="B158" t="s">
        <v>6</v>
      </c>
      <c r="C158">
        <v>2</v>
      </c>
      <c r="D158">
        <v>4</v>
      </c>
      <c r="E158">
        <v>1</v>
      </c>
      <c r="F158" s="7">
        <v>0</v>
      </c>
    </row>
    <row r="159" spans="1:6">
      <c r="A159" s="69">
        <v>158</v>
      </c>
      <c r="B159" t="s">
        <v>6</v>
      </c>
      <c r="C159">
        <v>2</v>
      </c>
      <c r="D159">
        <v>4</v>
      </c>
      <c r="E159">
        <v>2</v>
      </c>
      <c r="F159" s="7">
        <v>0</v>
      </c>
    </row>
    <row r="160" spans="1:6">
      <c r="A160" s="69">
        <v>159</v>
      </c>
      <c r="B160" t="s">
        <v>6</v>
      </c>
      <c r="C160">
        <v>2</v>
      </c>
      <c r="D160">
        <v>4</v>
      </c>
      <c r="E160">
        <v>3</v>
      </c>
      <c r="F160" s="7">
        <v>0</v>
      </c>
    </row>
    <row r="161" spans="1:6">
      <c r="A161" s="69">
        <v>160</v>
      </c>
      <c r="B161" t="s">
        <v>6</v>
      </c>
      <c r="C161">
        <v>2</v>
      </c>
      <c r="D161">
        <v>4</v>
      </c>
      <c r="E161">
        <v>4</v>
      </c>
      <c r="F161" s="7">
        <v>0</v>
      </c>
    </row>
    <row r="162" spans="1:6">
      <c r="A162" s="69">
        <v>161</v>
      </c>
      <c r="B162" t="s">
        <v>6</v>
      </c>
      <c r="C162">
        <v>3</v>
      </c>
      <c r="D162">
        <v>1</v>
      </c>
      <c r="E162">
        <v>1</v>
      </c>
      <c r="F162" s="7">
        <v>0</v>
      </c>
    </row>
    <row r="163" spans="1:6">
      <c r="A163" s="69">
        <v>162</v>
      </c>
      <c r="B163" t="s">
        <v>6</v>
      </c>
      <c r="C163">
        <v>3</v>
      </c>
      <c r="D163">
        <v>1</v>
      </c>
      <c r="E163">
        <v>2</v>
      </c>
      <c r="F163" s="7">
        <v>0</v>
      </c>
    </row>
    <row r="164" spans="1:6">
      <c r="A164" s="69">
        <v>163</v>
      </c>
      <c r="B164" t="s">
        <v>6</v>
      </c>
      <c r="C164">
        <v>3</v>
      </c>
      <c r="D164">
        <v>1</v>
      </c>
      <c r="E164">
        <v>3</v>
      </c>
      <c r="F164" s="7">
        <v>1</v>
      </c>
    </row>
    <row r="165" spans="1:6">
      <c r="A165" s="69">
        <v>164</v>
      </c>
      <c r="B165" t="s">
        <v>6</v>
      </c>
      <c r="C165">
        <v>3</v>
      </c>
      <c r="D165">
        <v>1</v>
      </c>
      <c r="E165">
        <v>4</v>
      </c>
      <c r="F165" s="7">
        <v>0</v>
      </c>
    </row>
    <row r="166" spans="1:6">
      <c r="A166" s="69">
        <v>165</v>
      </c>
      <c r="B166" t="s">
        <v>6</v>
      </c>
      <c r="C166">
        <v>3</v>
      </c>
      <c r="D166">
        <v>2</v>
      </c>
      <c r="E166">
        <v>1</v>
      </c>
      <c r="F166" s="7">
        <v>0</v>
      </c>
    </row>
    <row r="167" spans="1:6">
      <c r="A167" s="69">
        <v>166</v>
      </c>
      <c r="B167" t="s">
        <v>6</v>
      </c>
      <c r="C167">
        <v>3</v>
      </c>
      <c r="D167">
        <v>2</v>
      </c>
      <c r="E167">
        <v>2</v>
      </c>
      <c r="F167" s="7">
        <v>0</v>
      </c>
    </row>
    <row r="168" spans="1:6">
      <c r="A168" s="69">
        <v>167</v>
      </c>
      <c r="B168" t="s">
        <v>6</v>
      </c>
      <c r="C168">
        <v>3</v>
      </c>
      <c r="D168">
        <v>2</v>
      </c>
      <c r="E168">
        <v>3</v>
      </c>
      <c r="F168" s="7">
        <v>1</v>
      </c>
    </row>
    <row r="169" spans="1:6">
      <c r="A169" s="69">
        <v>168</v>
      </c>
      <c r="B169" t="s">
        <v>6</v>
      </c>
      <c r="C169">
        <v>3</v>
      </c>
      <c r="D169">
        <v>2</v>
      </c>
      <c r="E169">
        <v>4</v>
      </c>
      <c r="F169" s="7">
        <v>1</v>
      </c>
    </row>
    <row r="170" spans="1:6">
      <c r="A170" s="69">
        <v>169</v>
      </c>
      <c r="B170" t="s">
        <v>6</v>
      </c>
      <c r="C170">
        <v>3</v>
      </c>
      <c r="D170">
        <v>3</v>
      </c>
      <c r="E170">
        <v>1</v>
      </c>
      <c r="F170" s="7">
        <v>0</v>
      </c>
    </row>
    <row r="171" spans="1:6">
      <c r="A171" s="69">
        <v>170</v>
      </c>
      <c r="B171" t="s">
        <v>6</v>
      </c>
      <c r="C171">
        <v>3</v>
      </c>
      <c r="D171">
        <v>3</v>
      </c>
      <c r="E171">
        <v>2</v>
      </c>
      <c r="F171" s="7">
        <v>0</v>
      </c>
    </row>
    <row r="172" spans="1:6">
      <c r="A172" s="69">
        <v>171</v>
      </c>
      <c r="B172" t="s">
        <v>6</v>
      </c>
      <c r="C172">
        <v>3</v>
      </c>
      <c r="D172">
        <v>3</v>
      </c>
      <c r="E172">
        <v>3</v>
      </c>
      <c r="F172" s="7">
        <v>1</v>
      </c>
    </row>
    <row r="173" spans="1:6">
      <c r="A173" s="69">
        <v>172</v>
      </c>
      <c r="B173" t="s">
        <v>6</v>
      </c>
      <c r="C173">
        <v>3</v>
      </c>
      <c r="D173">
        <v>3</v>
      </c>
      <c r="E173">
        <v>4</v>
      </c>
      <c r="F173" s="7">
        <v>0</v>
      </c>
    </row>
    <row r="174" spans="1:6">
      <c r="A174" s="69">
        <v>173</v>
      </c>
      <c r="B174" t="s">
        <v>6</v>
      </c>
      <c r="C174">
        <v>3</v>
      </c>
      <c r="D174">
        <v>4</v>
      </c>
      <c r="E174">
        <v>1</v>
      </c>
      <c r="F174" s="7">
        <v>0</v>
      </c>
    </row>
    <row r="175" spans="1:6">
      <c r="A175" s="69">
        <v>174</v>
      </c>
      <c r="B175" t="s">
        <v>6</v>
      </c>
      <c r="C175">
        <v>3</v>
      </c>
      <c r="D175">
        <v>4</v>
      </c>
      <c r="E175">
        <v>2</v>
      </c>
      <c r="F175" s="7">
        <v>0</v>
      </c>
    </row>
    <row r="176" spans="1:6">
      <c r="A176" s="69">
        <v>175</v>
      </c>
      <c r="B176" t="s">
        <v>6</v>
      </c>
      <c r="C176">
        <v>3</v>
      </c>
      <c r="D176">
        <v>4</v>
      </c>
      <c r="E176">
        <v>3</v>
      </c>
      <c r="F176" s="7">
        <v>0</v>
      </c>
    </row>
    <row r="177" spans="1:6">
      <c r="A177" s="69">
        <v>176</v>
      </c>
      <c r="B177" t="s">
        <v>6</v>
      </c>
      <c r="C177">
        <v>3</v>
      </c>
      <c r="D177">
        <v>4</v>
      </c>
      <c r="E177">
        <v>4</v>
      </c>
      <c r="F177" s="7">
        <v>0</v>
      </c>
    </row>
    <row r="178" spans="1:6">
      <c r="A178" s="69">
        <v>177</v>
      </c>
      <c r="B178" t="s">
        <v>6</v>
      </c>
      <c r="C178">
        <v>4</v>
      </c>
      <c r="D178">
        <v>1</v>
      </c>
      <c r="E178">
        <v>1</v>
      </c>
      <c r="F178" s="7">
        <v>0</v>
      </c>
    </row>
    <row r="179" spans="1:6">
      <c r="A179" s="69">
        <v>178</v>
      </c>
      <c r="B179" t="s">
        <v>6</v>
      </c>
      <c r="C179">
        <v>4</v>
      </c>
      <c r="D179">
        <v>1</v>
      </c>
      <c r="E179">
        <v>2</v>
      </c>
      <c r="F179" s="7">
        <v>0</v>
      </c>
    </row>
    <row r="180" spans="1:6">
      <c r="A180" s="69">
        <v>179</v>
      </c>
      <c r="B180" t="s">
        <v>6</v>
      </c>
      <c r="C180">
        <v>4</v>
      </c>
      <c r="D180">
        <v>1</v>
      </c>
      <c r="E180">
        <v>3</v>
      </c>
      <c r="F180" s="7">
        <v>1</v>
      </c>
    </row>
    <row r="181" spans="1:6">
      <c r="A181" s="69">
        <v>180</v>
      </c>
      <c r="B181" t="s">
        <v>6</v>
      </c>
      <c r="C181">
        <v>4</v>
      </c>
      <c r="D181">
        <v>1</v>
      </c>
      <c r="E181">
        <v>4</v>
      </c>
      <c r="F181" s="7">
        <v>0</v>
      </c>
    </row>
    <row r="182" spans="1:6">
      <c r="A182" s="69">
        <v>181</v>
      </c>
      <c r="B182" t="s">
        <v>6</v>
      </c>
      <c r="C182">
        <v>4</v>
      </c>
      <c r="D182">
        <v>2</v>
      </c>
      <c r="E182">
        <v>1</v>
      </c>
      <c r="F182" s="7">
        <v>0</v>
      </c>
    </row>
    <row r="183" spans="1:6">
      <c r="A183" s="69">
        <v>182</v>
      </c>
      <c r="B183" t="s">
        <v>6</v>
      </c>
      <c r="C183">
        <v>4</v>
      </c>
      <c r="D183">
        <v>2</v>
      </c>
      <c r="E183">
        <v>2</v>
      </c>
      <c r="F183" s="7">
        <v>1</v>
      </c>
    </row>
    <row r="184" spans="1:6">
      <c r="A184" s="69">
        <v>183</v>
      </c>
      <c r="B184" t="s">
        <v>6</v>
      </c>
      <c r="C184">
        <v>4</v>
      </c>
      <c r="D184">
        <v>2</v>
      </c>
      <c r="E184">
        <v>3</v>
      </c>
      <c r="F184" s="7">
        <v>1</v>
      </c>
    </row>
    <row r="185" spans="1:6">
      <c r="A185" s="69">
        <v>184</v>
      </c>
      <c r="B185" t="s">
        <v>6</v>
      </c>
      <c r="C185">
        <v>4</v>
      </c>
      <c r="D185">
        <v>2</v>
      </c>
      <c r="E185">
        <v>4</v>
      </c>
      <c r="F185" s="7">
        <v>1</v>
      </c>
    </row>
    <row r="186" spans="1:6">
      <c r="A186" s="69">
        <v>185</v>
      </c>
      <c r="B186" t="s">
        <v>6</v>
      </c>
      <c r="C186">
        <v>4</v>
      </c>
      <c r="D186">
        <v>3</v>
      </c>
      <c r="E186">
        <v>1</v>
      </c>
      <c r="F186" s="7">
        <v>0</v>
      </c>
    </row>
    <row r="187" spans="1:6">
      <c r="A187" s="69">
        <v>186</v>
      </c>
      <c r="B187" t="s">
        <v>6</v>
      </c>
      <c r="C187">
        <v>4</v>
      </c>
      <c r="D187">
        <v>3</v>
      </c>
      <c r="E187">
        <v>2</v>
      </c>
      <c r="F187" s="7">
        <v>0</v>
      </c>
    </row>
    <row r="188" spans="1:6">
      <c r="A188" s="69">
        <v>187</v>
      </c>
      <c r="B188" t="s">
        <v>6</v>
      </c>
      <c r="C188">
        <v>4</v>
      </c>
      <c r="D188">
        <v>3</v>
      </c>
      <c r="E188">
        <v>3</v>
      </c>
      <c r="F188" s="7">
        <v>0</v>
      </c>
    </row>
    <row r="189" spans="1:6">
      <c r="A189" s="69">
        <v>188</v>
      </c>
      <c r="B189" t="s">
        <v>6</v>
      </c>
      <c r="C189">
        <v>4</v>
      </c>
      <c r="D189">
        <v>3</v>
      </c>
      <c r="E189">
        <v>4</v>
      </c>
      <c r="F189" s="7">
        <v>0</v>
      </c>
    </row>
    <row r="190" spans="1:6">
      <c r="A190" s="69">
        <v>189</v>
      </c>
      <c r="B190" t="s">
        <v>6</v>
      </c>
      <c r="C190">
        <v>4</v>
      </c>
      <c r="D190">
        <v>4</v>
      </c>
      <c r="E190">
        <v>1</v>
      </c>
      <c r="F190" s="7">
        <v>0</v>
      </c>
    </row>
    <row r="191" spans="1:6">
      <c r="A191" s="69">
        <v>190</v>
      </c>
      <c r="B191" t="s">
        <v>6</v>
      </c>
      <c r="C191">
        <v>4</v>
      </c>
      <c r="D191">
        <v>4</v>
      </c>
      <c r="E191">
        <v>2</v>
      </c>
      <c r="F191" s="7">
        <v>0</v>
      </c>
    </row>
    <row r="192" spans="1:6">
      <c r="A192" s="69">
        <v>191</v>
      </c>
      <c r="B192" t="s">
        <v>6</v>
      </c>
      <c r="C192">
        <v>4</v>
      </c>
      <c r="D192">
        <v>4</v>
      </c>
      <c r="E192">
        <v>3</v>
      </c>
      <c r="F192" s="7">
        <v>0</v>
      </c>
    </row>
    <row r="193" spans="1:6">
      <c r="A193" s="69">
        <v>192</v>
      </c>
      <c r="B193" t="s">
        <v>6</v>
      </c>
      <c r="C193">
        <v>4</v>
      </c>
      <c r="D193">
        <v>4</v>
      </c>
      <c r="E193">
        <v>4</v>
      </c>
      <c r="F193" s="7">
        <v>0</v>
      </c>
    </row>
    <row r="194" spans="1:6">
      <c r="A194" s="69">
        <v>193</v>
      </c>
      <c r="B194" t="s">
        <v>7</v>
      </c>
      <c r="C194">
        <v>1</v>
      </c>
      <c r="D194">
        <v>1</v>
      </c>
      <c r="E194">
        <v>1</v>
      </c>
      <c r="F194" s="7">
        <v>0</v>
      </c>
    </row>
    <row r="195" spans="1:6">
      <c r="A195" s="69">
        <v>194</v>
      </c>
      <c r="B195" t="s">
        <v>7</v>
      </c>
      <c r="C195">
        <v>1</v>
      </c>
      <c r="D195">
        <v>1</v>
      </c>
      <c r="E195">
        <v>2</v>
      </c>
      <c r="F195" s="7">
        <v>0</v>
      </c>
    </row>
    <row r="196" spans="1:6">
      <c r="A196" s="69">
        <v>195</v>
      </c>
      <c r="B196" t="s">
        <v>7</v>
      </c>
      <c r="C196">
        <v>1</v>
      </c>
      <c r="D196">
        <v>1</v>
      </c>
      <c r="E196">
        <v>3</v>
      </c>
      <c r="F196" s="7">
        <v>1</v>
      </c>
    </row>
    <row r="197" spans="1:6">
      <c r="A197" s="69">
        <v>196</v>
      </c>
      <c r="B197" t="s">
        <v>7</v>
      </c>
      <c r="C197">
        <v>1</v>
      </c>
      <c r="D197">
        <v>1</v>
      </c>
      <c r="E197">
        <v>4</v>
      </c>
      <c r="F197" s="7">
        <v>0</v>
      </c>
    </row>
    <row r="198" spans="1:6">
      <c r="A198" s="69">
        <v>197</v>
      </c>
      <c r="B198" t="s">
        <v>7</v>
      </c>
      <c r="C198">
        <v>1</v>
      </c>
      <c r="D198">
        <v>2</v>
      </c>
      <c r="E198">
        <v>1</v>
      </c>
      <c r="F198" s="7">
        <v>0</v>
      </c>
    </row>
    <row r="199" spans="1:6">
      <c r="A199" s="69">
        <v>198</v>
      </c>
      <c r="B199" t="s">
        <v>7</v>
      </c>
      <c r="C199">
        <v>1</v>
      </c>
      <c r="D199">
        <v>2</v>
      </c>
      <c r="E199">
        <v>2</v>
      </c>
      <c r="F199" s="7">
        <v>1</v>
      </c>
    </row>
    <row r="200" spans="1:6">
      <c r="A200" s="69">
        <v>199</v>
      </c>
      <c r="B200" t="s">
        <v>7</v>
      </c>
      <c r="C200">
        <v>1</v>
      </c>
      <c r="D200">
        <v>2</v>
      </c>
      <c r="E200">
        <v>3</v>
      </c>
      <c r="F200" s="7">
        <v>1</v>
      </c>
    </row>
    <row r="201" spans="1:6">
      <c r="A201" s="69">
        <v>200</v>
      </c>
      <c r="B201" t="s">
        <v>7</v>
      </c>
      <c r="C201">
        <v>1</v>
      </c>
      <c r="D201">
        <v>2</v>
      </c>
      <c r="E201">
        <v>4</v>
      </c>
      <c r="F201" s="7">
        <v>0</v>
      </c>
    </row>
    <row r="202" spans="1:6">
      <c r="A202" s="69">
        <v>201</v>
      </c>
      <c r="B202" t="s">
        <v>7</v>
      </c>
      <c r="C202">
        <v>1</v>
      </c>
      <c r="D202">
        <v>3</v>
      </c>
      <c r="E202">
        <v>1</v>
      </c>
      <c r="F202" s="7">
        <v>0</v>
      </c>
    </row>
    <row r="203" spans="1:6">
      <c r="A203" s="69">
        <v>202</v>
      </c>
      <c r="B203" t="s">
        <v>7</v>
      </c>
      <c r="C203">
        <v>1</v>
      </c>
      <c r="D203">
        <v>3</v>
      </c>
      <c r="E203">
        <v>2</v>
      </c>
      <c r="F203" s="7">
        <v>1</v>
      </c>
    </row>
    <row r="204" spans="1:6">
      <c r="A204" s="69">
        <v>203</v>
      </c>
      <c r="B204" t="s">
        <v>7</v>
      </c>
      <c r="C204">
        <v>1</v>
      </c>
      <c r="D204">
        <v>3</v>
      </c>
      <c r="E204">
        <v>3</v>
      </c>
      <c r="F204" s="7">
        <v>0</v>
      </c>
    </row>
    <row r="205" spans="1:6">
      <c r="A205" s="69">
        <v>204</v>
      </c>
      <c r="B205" t="s">
        <v>7</v>
      </c>
      <c r="C205">
        <v>1</v>
      </c>
      <c r="D205">
        <v>3</v>
      </c>
      <c r="E205">
        <v>4</v>
      </c>
      <c r="F205" s="7">
        <v>0</v>
      </c>
    </row>
    <row r="206" spans="1:6">
      <c r="A206" s="69">
        <v>205</v>
      </c>
      <c r="B206" t="s">
        <v>7</v>
      </c>
      <c r="C206">
        <v>1</v>
      </c>
      <c r="D206">
        <v>4</v>
      </c>
      <c r="E206">
        <v>1</v>
      </c>
      <c r="F206" s="7">
        <v>0</v>
      </c>
    </row>
    <row r="207" spans="1:6">
      <c r="A207" s="69">
        <v>206</v>
      </c>
      <c r="B207" t="s">
        <v>7</v>
      </c>
      <c r="C207">
        <v>1</v>
      </c>
      <c r="D207">
        <v>4</v>
      </c>
      <c r="E207">
        <v>2</v>
      </c>
      <c r="F207" s="7">
        <v>0</v>
      </c>
    </row>
    <row r="208" spans="1:6">
      <c r="A208" s="69">
        <v>207</v>
      </c>
      <c r="B208" t="s">
        <v>7</v>
      </c>
      <c r="C208">
        <v>1</v>
      </c>
      <c r="D208">
        <v>4</v>
      </c>
      <c r="E208">
        <v>3</v>
      </c>
      <c r="F208" s="7">
        <v>0</v>
      </c>
    </row>
    <row r="209" spans="1:6">
      <c r="A209" s="69">
        <v>208</v>
      </c>
      <c r="B209" t="s">
        <v>7</v>
      </c>
      <c r="C209">
        <v>1</v>
      </c>
      <c r="D209">
        <v>4</v>
      </c>
      <c r="E209">
        <v>4</v>
      </c>
      <c r="F209" s="7">
        <v>0</v>
      </c>
    </row>
    <row r="210" spans="1:6">
      <c r="A210" s="69">
        <v>209</v>
      </c>
      <c r="B210" t="s">
        <v>7</v>
      </c>
      <c r="C210">
        <v>2</v>
      </c>
      <c r="D210">
        <v>1</v>
      </c>
      <c r="E210">
        <v>1</v>
      </c>
      <c r="F210" s="7">
        <v>0</v>
      </c>
    </row>
    <row r="211" spans="1:6">
      <c r="A211" s="69">
        <v>210</v>
      </c>
      <c r="B211" t="s">
        <v>7</v>
      </c>
      <c r="C211">
        <v>2</v>
      </c>
      <c r="D211">
        <v>1</v>
      </c>
      <c r="E211">
        <v>2</v>
      </c>
      <c r="F211" s="7">
        <v>0</v>
      </c>
    </row>
    <row r="212" spans="1:6">
      <c r="A212" s="69">
        <v>211</v>
      </c>
      <c r="B212" t="s">
        <v>7</v>
      </c>
      <c r="C212">
        <v>2</v>
      </c>
      <c r="D212">
        <v>1</v>
      </c>
      <c r="E212">
        <v>3</v>
      </c>
      <c r="F212" s="7">
        <v>0</v>
      </c>
    </row>
    <row r="213" spans="1:6">
      <c r="A213" s="69">
        <v>212</v>
      </c>
      <c r="B213" t="s">
        <v>7</v>
      </c>
      <c r="C213">
        <v>2</v>
      </c>
      <c r="D213">
        <v>1</v>
      </c>
      <c r="E213">
        <v>4</v>
      </c>
      <c r="F213" s="7">
        <v>0</v>
      </c>
    </row>
    <row r="214" spans="1:6">
      <c r="A214" s="69">
        <v>213</v>
      </c>
      <c r="B214" t="s">
        <v>7</v>
      </c>
      <c r="C214">
        <v>2</v>
      </c>
      <c r="D214">
        <v>2</v>
      </c>
      <c r="E214">
        <v>1</v>
      </c>
      <c r="F214" s="7">
        <v>0</v>
      </c>
    </row>
    <row r="215" spans="1:6">
      <c r="A215" s="69">
        <v>214</v>
      </c>
      <c r="B215" t="s">
        <v>7</v>
      </c>
      <c r="C215">
        <v>2</v>
      </c>
      <c r="D215">
        <v>2</v>
      </c>
      <c r="E215">
        <v>2</v>
      </c>
      <c r="F215" s="7">
        <v>1</v>
      </c>
    </row>
    <row r="216" spans="1:6">
      <c r="A216" s="69">
        <v>215</v>
      </c>
      <c r="B216" t="s">
        <v>7</v>
      </c>
      <c r="C216">
        <v>2</v>
      </c>
      <c r="D216">
        <v>2</v>
      </c>
      <c r="E216">
        <v>3</v>
      </c>
      <c r="F216" s="7">
        <v>1</v>
      </c>
    </row>
    <row r="217" spans="1:6">
      <c r="A217" s="69">
        <v>216</v>
      </c>
      <c r="B217" t="s">
        <v>7</v>
      </c>
      <c r="C217">
        <v>2</v>
      </c>
      <c r="D217">
        <v>2</v>
      </c>
      <c r="E217">
        <v>4</v>
      </c>
      <c r="F217" s="7">
        <v>0</v>
      </c>
    </row>
    <row r="218" spans="1:6">
      <c r="A218" s="69">
        <v>217</v>
      </c>
      <c r="B218" t="s">
        <v>7</v>
      </c>
      <c r="C218">
        <v>2</v>
      </c>
      <c r="D218">
        <v>3</v>
      </c>
      <c r="E218">
        <v>1</v>
      </c>
      <c r="F218" s="7">
        <v>0</v>
      </c>
    </row>
    <row r="219" spans="1:6">
      <c r="A219" s="69">
        <v>218</v>
      </c>
      <c r="B219" t="s">
        <v>7</v>
      </c>
      <c r="C219">
        <v>2</v>
      </c>
      <c r="D219">
        <v>3</v>
      </c>
      <c r="E219">
        <v>2</v>
      </c>
      <c r="F219" s="7">
        <v>0</v>
      </c>
    </row>
    <row r="220" spans="1:6">
      <c r="A220" s="69">
        <v>219</v>
      </c>
      <c r="B220" t="s">
        <v>7</v>
      </c>
      <c r="C220">
        <v>2</v>
      </c>
      <c r="D220">
        <v>3</v>
      </c>
      <c r="E220">
        <v>3</v>
      </c>
      <c r="F220" s="7">
        <v>1</v>
      </c>
    </row>
    <row r="221" spans="1:6">
      <c r="A221" s="69">
        <v>220</v>
      </c>
      <c r="B221" t="s">
        <v>7</v>
      </c>
      <c r="C221">
        <v>2</v>
      </c>
      <c r="D221">
        <v>3</v>
      </c>
      <c r="E221">
        <v>4</v>
      </c>
      <c r="F221" s="7">
        <v>1</v>
      </c>
    </row>
    <row r="222" spans="1:6">
      <c r="A222" s="69">
        <v>221</v>
      </c>
      <c r="B222" t="s">
        <v>7</v>
      </c>
      <c r="C222">
        <v>2</v>
      </c>
      <c r="D222">
        <v>4</v>
      </c>
      <c r="E222">
        <v>1</v>
      </c>
      <c r="F222" s="7">
        <v>0</v>
      </c>
    </row>
    <row r="223" spans="1:6">
      <c r="A223" s="69">
        <v>222</v>
      </c>
      <c r="B223" t="s">
        <v>7</v>
      </c>
      <c r="C223">
        <v>2</v>
      </c>
      <c r="D223">
        <v>4</v>
      </c>
      <c r="E223">
        <v>2</v>
      </c>
      <c r="F223" s="7">
        <v>0</v>
      </c>
    </row>
    <row r="224" spans="1:6">
      <c r="A224" s="69">
        <v>223</v>
      </c>
      <c r="B224" t="s">
        <v>7</v>
      </c>
      <c r="C224">
        <v>2</v>
      </c>
      <c r="D224">
        <v>4</v>
      </c>
      <c r="E224">
        <v>3</v>
      </c>
      <c r="F224" s="7">
        <v>0</v>
      </c>
    </row>
    <row r="225" spans="1:6">
      <c r="A225" s="69">
        <v>224</v>
      </c>
      <c r="B225" t="s">
        <v>7</v>
      </c>
      <c r="C225">
        <v>2</v>
      </c>
      <c r="D225">
        <v>4</v>
      </c>
      <c r="E225">
        <v>4</v>
      </c>
      <c r="F225" s="7">
        <v>0</v>
      </c>
    </row>
    <row r="226" spans="1:6">
      <c r="A226" s="69">
        <v>225</v>
      </c>
      <c r="B226" t="s">
        <v>7</v>
      </c>
      <c r="C226">
        <v>3</v>
      </c>
      <c r="D226">
        <v>1</v>
      </c>
      <c r="E226">
        <v>1</v>
      </c>
      <c r="F226" s="7">
        <v>0</v>
      </c>
    </row>
    <row r="227" spans="1:6">
      <c r="A227" s="69">
        <v>226</v>
      </c>
      <c r="B227" t="s">
        <v>7</v>
      </c>
      <c r="C227">
        <v>3</v>
      </c>
      <c r="D227">
        <v>1</v>
      </c>
      <c r="E227">
        <v>2</v>
      </c>
      <c r="F227" s="7">
        <v>0</v>
      </c>
    </row>
    <row r="228" spans="1:6">
      <c r="A228" s="69">
        <v>227</v>
      </c>
      <c r="B228" t="s">
        <v>7</v>
      </c>
      <c r="C228">
        <v>3</v>
      </c>
      <c r="D228">
        <v>1</v>
      </c>
      <c r="E228">
        <v>3</v>
      </c>
      <c r="F228" s="7">
        <v>0</v>
      </c>
    </row>
    <row r="229" spans="1:6">
      <c r="A229" s="69">
        <v>228</v>
      </c>
      <c r="B229" t="s">
        <v>7</v>
      </c>
      <c r="C229">
        <v>3</v>
      </c>
      <c r="D229">
        <v>1</v>
      </c>
      <c r="E229">
        <v>4</v>
      </c>
      <c r="F229" s="7">
        <v>1</v>
      </c>
    </row>
    <row r="230" spans="1:6">
      <c r="A230" s="69">
        <v>229</v>
      </c>
      <c r="B230" t="s">
        <v>7</v>
      </c>
      <c r="C230">
        <v>3</v>
      </c>
      <c r="D230">
        <v>2</v>
      </c>
      <c r="E230">
        <v>1</v>
      </c>
      <c r="F230" s="7">
        <v>0</v>
      </c>
    </row>
    <row r="231" spans="1:6">
      <c r="A231" s="69">
        <v>230</v>
      </c>
      <c r="B231" t="s">
        <v>7</v>
      </c>
      <c r="C231">
        <v>3</v>
      </c>
      <c r="D231">
        <v>2</v>
      </c>
      <c r="E231">
        <v>2</v>
      </c>
      <c r="F231" s="7">
        <v>0</v>
      </c>
    </row>
    <row r="232" spans="1:6">
      <c r="A232" s="69">
        <v>231</v>
      </c>
      <c r="B232" t="s">
        <v>7</v>
      </c>
      <c r="C232">
        <v>3</v>
      </c>
      <c r="D232">
        <v>2</v>
      </c>
      <c r="E232">
        <v>3</v>
      </c>
      <c r="F232" s="7">
        <v>1</v>
      </c>
    </row>
    <row r="233" spans="1:6">
      <c r="A233" s="69">
        <v>232</v>
      </c>
      <c r="B233" t="s">
        <v>7</v>
      </c>
      <c r="C233">
        <v>3</v>
      </c>
      <c r="D233">
        <v>2</v>
      </c>
      <c r="E233">
        <v>4</v>
      </c>
      <c r="F233" s="7">
        <v>1</v>
      </c>
    </row>
    <row r="234" spans="1:6">
      <c r="A234" s="69">
        <v>233</v>
      </c>
      <c r="B234" t="s">
        <v>7</v>
      </c>
      <c r="C234">
        <v>3</v>
      </c>
      <c r="D234">
        <v>3</v>
      </c>
      <c r="E234">
        <v>1</v>
      </c>
      <c r="F234" s="7">
        <v>0</v>
      </c>
    </row>
    <row r="235" spans="1:6">
      <c r="A235" s="69">
        <v>234</v>
      </c>
      <c r="B235" t="s">
        <v>7</v>
      </c>
      <c r="C235">
        <v>3</v>
      </c>
      <c r="D235">
        <v>3</v>
      </c>
      <c r="E235">
        <v>2</v>
      </c>
      <c r="F235" s="7">
        <v>0</v>
      </c>
    </row>
    <row r="236" spans="1:6">
      <c r="A236" s="69">
        <v>235</v>
      </c>
      <c r="B236" t="s">
        <v>7</v>
      </c>
      <c r="C236">
        <v>3</v>
      </c>
      <c r="D236">
        <v>3</v>
      </c>
      <c r="E236">
        <v>3</v>
      </c>
      <c r="F236" s="7">
        <v>1</v>
      </c>
    </row>
    <row r="237" spans="1:6">
      <c r="A237" s="69">
        <v>236</v>
      </c>
      <c r="B237" t="s">
        <v>7</v>
      </c>
      <c r="C237">
        <v>3</v>
      </c>
      <c r="D237">
        <v>3</v>
      </c>
      <c r="E237">
        <v>4</v>
      </c>
      <c r="F237" s="7">
        <v>0</v>
      </c>
    </row>
    <row r="238" spans="1:6">
      <c r="A238" s="69">
        <v>237</v>
      </c>
      <c r="B238" t="s">
        <v>7</v>
      </c>
      <c r="C238">
        <v>3</v>
      </c>
      <c r="D238">
        <v>4</v>
      </c>
      <c r="E238">
        <v>1</v>
      </c>
      <c r="F238" s="7">
        <v>0</v>
      </c>
    </row>
    <row r="239" spans="1:6">
      <c r="A239" s="69">
        <v>238</v>
      </c>
      <c r="B239" t="s">
        <v>7</v>
      </c>
      <c r="C239">
        <v>3</v>
      </c>
      <c r="D239">
        <v>4</v>
      </c>
      <c r="E239">
        <v>2</v>
      </c>
      <c r="F239" s="7">
        <v>0</v>
      </c>
    </row>
    <row r="240" spans="1:6">
      <c r="A240" s="69">
        <v>239</v>
      </c>
      <c r="B240" t="s">
        <v>7</v>
      </c>
      <c r="C240">
        <v>3</v>
      </c>
      <c r="D240">
        <v>4</v>
      </c>
      <c r="E240">
        <v>3</v>
      </c>
      <c r="F240" s="7">
        <v>0</v>
      </c>
    </row>
    <row r="241" spans="1:6">
      <c r="A241" s="69">
        <v>240</v>
      </c>
      <c r="B241" t="s">
        <v>7</v>
      </c>
      <c r="C241">
        <v>3</v>
      </c>
      <c r="D241">
        <v>4</v>
      </c>
      <c r="E241">
        <v>4</v>
      </c>
      <c r="F241" s="7">
        <v>0</v>
      </c>
    </row>
    <row r="242" spans="1:6">
      <c r="A242" s="69">
        <v>241</v>
      </c>
      <c r="B242" t="s">
        <v>7</v>
      </c>
      <c r="C242">
        <v>4</v>
      </c>
      <c r="D242">
        <v>1</v>
      </c>
      <c r="E242">
        <v>1</v>
      </c>
      <c r="F242" s="7">
        <v>0</v>
      </c>
    </row>
    <row r="243" spans="1:6">
      <c r="A243" s="69">
        <v>242</v>
      </c>
      <c r="B243" t="s">
        <v>7</v>
      </c>
      <c r="C243">
        <v>4</v>
      </c>
      <c r="D243">
        <v>1</v>
      </c>
      <c r="E243">
        <v>2</v>
      </c>
      <c r="F243" s="7">
        <v>1</v>
      </c>
    </row>
    <row r="244" spans="1:6">
      <c r="A244" s="69">
        <v>243</v>
      </c>
      <c r="B244" t="s">
        <v>7</v>
      </c>
      <c r="C244">
        <v>4</v>
      </c>
      <c r="D244">
        <v>1</v>
      </c>
      <c r="E244">
        <v>3</v>
      </c>
      <c r="F244" s="7">
        <v>1</v>
      </c>
    </row>
    <row r="245" spans="1:6">
      <c r="A245" s="69">
        <v>244</v>
      </c>
      <c r="B245" t="s">
        <v>7</v>
      </c>
      <c r="C245">
        <v>4</v>
      </c>
      <c r="D245">
        <v>1</v>
      </c>
      <c r="E245">
        <v>4</v>
      </c>
      <c r="F245" s="7">
        <v>0</v>
      </c>
    </row>
    <row r="246" spans="1:6">
      <c r="A246" s="69">
        <v>245</v>
      </c>
      <c r="B246" t="s">
        <v>7</v>
      </c>
      <c r="C246">
        <v>4</v>
      </c>
      <c r="D246">
        <v>2</v>
      </c>
      <c r="E246">
        <v>1</v>
      </c>
      <c r="F246" s="7">
        <v>0</v>
      </c>
    </row>
    <row r="247" spans="1:6">
      <c r="A247" s="69">
        <v>246</v>
      </c>
      <c r="B247" t="s">
        <v>7</v>
      </c>
      <c r="C247">
        <v>4</v>
      </c>
      <c r="D247">
        <v>2</v>
      </c>
      <c r="E247">
        <v>2</v>
      </c>
      <c r="F247" s="7">
        <v>0</v>
      </c>
    </row>
    <row r="248" spans="1:6">
      <c r="A248" s="69">
        <v>247</v>
      </c>
      <c r="B248" t="s">
        <v>7</v>
      </c>
      <c r="C248">
        <v>4</v>
      </c>
      <c r="D248">
        <v>2</v>
      </c>
      <c r="E248">
        <v>3</v>
      </c>
      <c r="F248" s="7">
        <v>1</v>
      </c>
    </row>
    <row r="249" spans="1:6">
      <c r="A249" s="69">
        <v>248</v>
      </c>
      <c r="B249" t="s">
        <v>7</v>
      </c>
      <c r="C249">
        <v>4</v>
      </c>
      <c r="D249">
        <v>2</v>
      </c>
      <c r="E249">
        <v>4</v>
      </c>
      <c r="F249" s="7">
        <v>1</v>
      </c>
    </row>
    <row r="250" spans="1:6">
      <c r="A250" s="69">
        <v>249</v>
      </c>
      <c r="B250" t="s">
        <v>7</v>
      </c>
      <c r="C250">
        <v>4</v>
      </c>
      <c r="D250">
        <v>3</v>
      </c>
      <c r="E250">
        <v>1</v>
      </c>
      <c r="F250" s="7">
        <v>0</v>
      </c>
    </row>
    <row r="251" spans="1:6">
      <c r="A251" s="69">
        <v>250</v>
      </c>
      <c r="B251" t="s">
        <v>7</v>
      </c>
      <c r="C251">
        <v>4</v>
      </c>
      <c r="D251">
        <v>3</v>
      </c>
      <c r="E251">
        <v>2</v>
      </c>
      <c r="F251" s="7">
        <v>0</v>
      </c>
    </row>
    <row r="252" spans="1:6">
      <c r="A252" s="69">
        <v>251</v>
      </c>
      <c r="B252" t="s">
        <v>7</v>
      </c>
      <c r="C252">
        <v>4</v>
      </c>
      <c r="D252">
        <v>3</v>
      </c>
      <c r="E252">
        <v>3</v>
      </c>
      <c r="F252" s="7">
        <v>0</v>
      </c>
    </row>
    <row r="253" spans="1:6">
      <c r="A253" s="69">
        <v>252</v>
      </c>
      <c r="B253" t="s">
        <v>7</v>
      </c>
      <c r="C253">
        <v>4</v>
      </c>
      <c r="D253">
        <v>3</v>
      </c>
      <c r="E253">
        <v>4</v>
      </c>
      <c r="F253" s="7">
        <v>0</v>
      </c>
    </row>
    <row r="254" spans="1:6">
      <c r="A254" s="69">
        <v>253</v>
      </c>
      <c r="B254" t="s">
        <v>7</v>
      </c>
      <c r="C254">
        <v>4</v>
      </c>
      <c r="D254">
        <v>4</v>
      </c>
      <c r="E254">
        <v>1</v>
      </c>
      <c r="F254" s="7">
        <v>0</v>
      </c>
    </row>
    <row r="255" spans="1:6">
      <c r="A255" s="69">
        <v>254</v>
      </c>
      <c r="B255" t="s">
        <v>7</v>
      </c>
      <c r="C255">
        <v>4</v>
      </c>
      <c r="D255">
        <v>4</v>
      </c>
      <c r="E255">
        <v>2</v>
      </c>
      <c r="F255" s="7">
        <v>0</v>
      </c>
    </row>
    <row r="256" spans="1:6">
      <c r="A256" s="69">
        <v>255</v>
      </c>
      <c r="B256" t="s">
        <v>7</v>
      </c>
      <c r="C256">
        <v>4</v>
      </c>
      <c r="D256">
        <v>4</v>
      </c>
      <c r="E256">
        <v>3</v>
      </c>
      <c r="F256" s="7">
        <v>0</v>
      </c>
    </row>
    <row r="257" spans="1:6">
      <c r="A257" s="69">
        <v>256</v>
      </c>
      <c r="B257" t="s">
        <v>7</v>
      </c>
      <c r="C257">
        <v>4</v>
      </c>
      <c r="D257">
        <v>4</v>
      </c>
      <c r="E257">
        <v>4</v>
      </c>
      <c r="F257" s="7">
        <v>0</v>
      </c>
    </row>
    <row r="258" spans="1:6">
      <c r="A258" s="69">
        <v>257</v>
      </c>
      <c r="B258" t="s">
        <v>8</v>
      </c>
      <c r="C258">
        <v>1</v>
      </c>
      <c r="D258">
        <v>1</v>
      </c>
      <c r="E258">
        <v>1</v>
      </c>
      <c r="F258" s="7">
        <v>0</v>
      </c>
    </row>
    <row r="259" spans="1:6">
      <c r="A259" s="69">
        <v>258</v>
      </c>
      <c r="B259" t="s">
        <v>8</v>
      </c>
      <c r="C259">
        <v>1</v>
      </c>
      <c r="D259">
        <v>1</v>
      </c>
      <c r="E259">
        <v>2</v>
      </c>
      <c r="F259" s="7">
        <v>1</v>
      </c>
    </row>
    <row r="260" spans="1:6">
      <c r="A260" s="69">
        <v>259</v>
      </c>
      <c r="B260" t="s">
        <v>8</v>
      </c>
      <c r="C260">
        <v>1</v>
      </c>
      <c r="D260">
        <v>1</v>
      </c>
      <c r="E260">
        <v>3</v>
      </c>
      <c r="F260" s="7">
        <v>0</v>
      </c>
    </row>
    <row r="261" spans="1:6">
      <c r="A261" s="69">
        <v>260</v>
      </c>
      <c r="B261" t="s">
        <v>8</v>
      </c>
      <c r="C261">
        <v>1</v>
      </c>
      <c r="D261">
        <v>1</v>
      </c>
      <c r="E261">
        <v>4</v>
      </c>
      <c r="F261" s="7">
        <v>0</v>
      </c>
    </row>
    <row r="262" spans="1:6">
      <c r="A262" s="69">
        <v>261</v>
      </c>
      <c r="B262" t="s">
        <v>8</v>
      </c>
      <c r="C262">
        <v>1</v>
      </c>
      <c r="D262">
        <v>2</v>
      </c>
      <c r="E262">
        <v>1</v>
      </c>
      <c r="F262" s="7">
        <v>0</v>
      </c>
    </row>
    <row r="263" spans="1:6">
      <c r="A263" s="69">
        <v>262</v>
      </c>
      <c r="B263" t="s">
        <v>8</v>
      </c>
      <c r="C263">
        <v>1</v>
      </c>
      <c r="D263">
        <v>2</v>
      </c>
      <c r="E263">
        <v>2</v>
      </c>
      <c r="F263" s="7">
        <v>1</v>
      </c>
    </row>
    <row r="264" spans="1:6">
      <c r="A264" s="69">
        <v>263</v>
      </c>
      <c r="B264" t="s">
        <v>8</v>
      </c>
      <c r="C264">
        <v>1</v>
      </c>
      <c r="D264">
        <v>2</v>
      </c>
      <c r="E264">
        <v>3</v>
      </c>
      <c r="F264" s="7">
        <v>1</v>
      </c>
    </row>
    <row r="265" spans="1:6">
      <c r="A265" s="69">
        <v>264</v>
      </c>
      <c r="B265" t="s">
        <v>8</v>
      </c>
      <c r="C265">
        <v>1</v>
      </c>
      <c r="D265">
        <v>2</v>
      </c>
      <c r="E265">
        <v>4</v>
      </c>
      <c r="F265" s="7">
        <v>0</v>
      </c>
    </row>
    <row r="266" spans="1:6">
      <c r="A266" s="69">
        <v>265</v>
      </c>
      <c r="B266" t="s">
        <v>8</v>
      </c>
      <c r="C266">
        <v>1</v>
      </c>
      <c r="D266">
        <v>3</v>
      </c>
      <c r="E266">
        <v>1</v>
      </c>
      <c r="F266" s="7">
        <v>0</v>
      </c>
    </row>
    <row r="267" spans="1:6">
      <c r="A267" s="69">
        <v>266</v>
      </c>
      <c r="B267" t="s">
        <v>8</v>
      </c>
      <c r="C267">
        <v>1</v>
      </c>
      <c r="D267">
        <v>3</v>
      </c>
      <c r="E267">
        <v>2</v>
      </c>
      <c r="F267" s="7">
        <v>0</v>
      </c>
    </row>
    <row r="268" spans="1:6">
      <c r="A268" s="69">
        <v>267</v>
      </c>
      <c r="B268" t="s">
        <v>8</v>
      </c>
      <c r="C268">
        <v>1</v>
      </c>
      <c r="D268">
        <v>3</v>
      </c>
      <c r="E268">
        <v>3</v>
      </c>
      <c r="F268" s="7">
        <v>1</v>
      </c>
    </row>
    <row r="269" spans="1:6">
      <c r="A269" s="69">
        <v>268</v>
      </c>
      <c r="B269" t="s">
        <v>8</v>
      </c>
      <c r="C269">
        <v>1</v>
      </c>
      <c r="D269">
        <v>3</v>
      </c>
      <c r="E269">
        <v>4</v>
      </c>
      <c r="F269" s="7">
        <v>0</v>
      </c>
    </row>
    <row r="270" spans="1:6">
      <c r="A270" s="69">
        <v>269</v>
      </c>
      <c r="B270" t="s">
        <v>8</v>
      </c>
      <c r="C270">
        <v>1</v>
      </c>
      <c r="D270">
        <v>4</v>
      </c>
      <c r="E270">
        <v>1</v>
      </c>
      <c r="F270" s="7">
        <v>0</v>
      </c>
    </row>
    <row r="271" spans="1:6">
      <c r="A271" s="69">
        <v>270</v>
      </c>
      <c r="B271" t="s">
        <v>8</v>
      </c>
      <c r="C271">
        <v>1</v>
      </c>
      <c r="D271">
        <v>4</v>
      </c>
      <c r="E271">
        <v>2</v>
      </c>
      <c r="F271" s="7">
        <v>0</v>
      </c>
    </row>
    <row r="272" spans="1:6">
      <c r="A272" s="69">
        <v>271</v>
      </c>
      <c r="B272" t="s">
        <v>8</v>
      </c>
      <c r="C272">
        <v>1</v>
      </c>
      <c r="D272">
        <v>4</v>
      </c>
      <c r="E272">
        <v>3</v>
      </c>
      <c r="F272" s="7">
        <v>0</v>
      </c>
    </row>
    <row r="273" spans="1:6">
      <c r="A273" s="69">
        <v>272</v>
      </c>
      <c r="B273" t="s">
        <v>8</v>
      </c>
      <c r="C273">
        <v>1</v>
      </c>
      <c r="D273">
        <v>4</v>
      </c>
      <c r="E273">
        <v>4</v>
      </c>
      <c r="F273" s="7">
        <v>0</v>
      </c>
    </row>
    <row r="274" spans="1:6">
      <c r="A274" s="69">
        <v>273</v>
      </c>
      <c r="B274" t="s">
        <v>8</v>
      </c>
      <c r="C274">
        <v>2</v>
      </c>
      <c r="D274">
        <v>1</v>
      </c>
      <c r="E274">
        <v>1</v>
      </c>
      <c r="F274" s="7">
        <v>0</v>
      </c>
    </row>
    <row r="275" spans="1:6">
      <c r="A275" s="69">
        <v>274</v>
      </c>
      <c r="B275" t="s">
        <v>8</v>
      </c>
      <c r="C275">
        <v>2</v>
      </c>
      <c r="D275">
        <v>1</v>
      </c>
      <c r="E275">
        <v>2</v>
      </c>
      <c r="F275" s="7">
        <v>0</v>
      </c>
    </row>
    <row r="276" spans="1:6">
      <c r="A276" s="69">
        <v>275</v>
      </c>
      <c r="B276" t="s">
        <v>8</v>
      </c>
      <c r="C276">
        <v>2</v>
      </c>
      <c r="D276">
        <v>1</v>
      </c>
      <c r="E276">
        <v>3</v>
      </c>
      <c r="F276" s="7">
        <v>0</v>
      </c>
    </row>
    <row r="277" spans="1:6">
      <c r="A277" s="69">
        <v>276</v>
      </c>
      <c r="B277" t="s">
        <v>8</v>
      </c>
      <c r="C277">
        <v>2</v>
      </c>
      <c r="D277">
        <v>1</v>
      </c>
      <c r="E277">
        <v>4</v>
      </c>
      <c r="F277" s="7">
        <v>0</v>
      </c>
    </row>
    <row r="278" spans="1:6">
      <c r="A278" s="69">
        <v>277</v>
      </c>
      <c r="B278" t="s">
        <v>8</v>
      </c>
      <c r="C278">
        <v>2</v>
      </c>
      <c r="D278">
        <v>2</v>
      </c>
      <c r="E278">
        <v>1</v>
      </c>
      <c r="F278" s="7">
        <v>0</v>
      </c>
    </row>
    <row r="279" spans="1:6">
      <c r="A279" s="69">
        <v>278</v>
      </c>
      <c r="B279" t="s">
        <v>8</v>
      </c>
      <c r="C279">
        <v>2</v>
      </c>
      <c r="D279">
        <v>2</v>
      </c>
      <c r="E279">
        <v>2</v>
      </c>
      <c r="F279" s="7">
        <v>0</v>
      </c>
    </row>
    <row r="280" spans="1:6">
      <c r="A280" s="69">
        <v>279</v>
      </c>
      <c r="B280" t="s">
        <v>8</v>
      </c>
      <c r="C280">
        <v>2</v>
      </c>
      <c r="D280">
        <v>2</v>
      </c>
      <c r="E280">
        <v>3</v>
      </c>
      <c r="F280" s="7">
        <v>1</v>
      </c>
    </row>
    <row r="281" spans="1:6">
      <c r="A281" s="69">
        <v>280</v>
      </c>
      <c r="B281" t="s">
        <v>8</v>
      </c>
      <c r="C281">
        <v>2</v>
      </c>
      <c r="D281">
        <v>2</v>
      </c>
      <c r="E281">
        <v>4</v>
      </c>
      <c r="F281" s="7">
        <v>1</v>
      </c>
    </row>
    <row r="282" spans="1:6">
      <c r="A282" s="69">
        <v>281</v>
      </c>
      <c r="B282" t="s">
        <v>8</v>
      </c>
      <c r="C282">
        <v>2</v>
      </c>
      <c r="D282">
        <v>3</v>
      </c>
      <c r="E282">
        <v>1</v>
      </c>
      <c r="F282" s="7">
        <v>0</v>
      </c>
    </row>
    <row r="283" spans="1:6">
      <c r="A283" s="69">
        <v>282</v>
      </c>
      <c r="B283" t="s">
        <v>8</v>
      </c>
      <c r="C283">
        <v>2</v>
      </c>
      <c r="D283">
        <v>3</v>
      </c>
      <c r="E283">
        <v>2</v>
      </c>
      <c r="F283" s="7">
        <v>1</v>
      </c>
    </row>
    <row r="284" spans="1:6">
      <c r="A284" s="69">
        <v>283</v>
      </c>
      <c r="B284" t="s">
        <v>8</v>
      </c>
      <c r="C284">
        <v>2</v>
      </c>
      <c r="D284">
        <v>3</v>
      </c>
      <c r="E284">
        <v>3</v>
      </c>
      <c r="F284" s="7">
        <v>1</v>
      </c>
    </row>
    <row r="285" spans="1:6">
      <c r="A285" s="69">
        <v>284</v>
      </c>
      <c r="B285" t="s">
        <v>8</v>
      </c>
      <c r="C285">
        <v>2</v>
      </c>
      <c r="D285">
        <v>3</v>
      </c>
      <c r="E285">
        <v>4</v>
      </c>
      <c r="F285" s="7">
        <v>0</v>
      </c>
    </row>
    <row r="286" spans="1:6">
      <c r="A286" s="69">
        <v>285</v>
      </c>
      <c r="B286" t="s">
        <v>8</v>
      </c>
      <c r="C286">
        <v>2</v>
      </c>
      <c r="D286">
        <v>4</v>
      </c>
      <c r="E286">
        <v>1</v>
      </c>
      <c r="F286" s="7">
        <v>0</v>
      </c>
    </row>
    <row r="287" spans="1:6">
      <c r="A287" s="69">
        <v>286</v>
      </c>
      <c r="B287" t="s">
        <v>8</v>
      </c>
      <c r="C287">
        <v>2</v>
      </c>
      <c r="D287">
        <v>4</v>
      </c>
      <c r="E287">
        <v>2</v>
      </c>
      <c r="F287" s="7">
        <v>0</v>
      </c>
    </row>
    <row r="288" spans="1:6">
      <c r="A288" s="69">
        <v>287</v>
      </c>
      <c r="B288" t="s">
        <v>8</v>
      </c>
      <c r="C288">
        <v>2</v>
      </c>
      <c r="D288">
        <v>4</v>
      </c>
      <c r="E288">
        <v>3</v>
      </c>
      <c r="F288" s="7">
        <v>0</v>
      </c>
    </row>
    <row r="289" spans="1:6">
      <c r="A289" s="69">
        <v>288</v>
      </c>
      <c r="B289" t="s">
        <v>8</v>
      </c>
      <c r="C289">
        <v>2</v>
      </c>
      <c r="D289">
        <v>4</v>
      </c>
      <c r="E289">
        <v>4</v>
      </c>
      <c r="F289" s="7">
        <v>0</v>
      </c>
    </row>
    <row r="290" spans="1:6">
      <c r="A290" s="69">
        <v>289</v>
      </c>
      <c r="B290" t="s">
        <v>8</v>
      </c>
      <c r="C290">
        <v>3</v>
      </c>
      <c r="D290">
        <v>1</v>
      </c>
      <c r="E290">
        <v>1</v>
      </c>
      <c r="F290" s="7">
        <v>0</v>
      </c>
    </row>
    <row r="291" spans="1:6">
      <c r="A291" s="69">
        <v>290</v>
      </c>
      <c r="B291" t="s">
        <v>8</v>
      </c>
      <c r="C291">
        <v>3</v>
      </c>
      <c r="D291">
        <v>1</v>
      </c>
      <c r="E291">
        <v>2</v>
      </c>
      <c r="F291" s="7">
        <v>0</v>
      </c>
    </row>
    <row r="292" spans="1:6">
      <c r="A292" s="69">
        <v>291</v>
      </c>
      <c r="B292" t="s">
        <v>8</v>
      </c>
      <c r="C292">
        <v>3</v>
      </c>
      <c r="D292">
        <v>1</v>
      </c>
      <c r="E292">
        <v>3</v>
      </c>
      <c r="F292" s="7">
        <v>1</v>
      </c>
    </row>
    <row r="293" spans="1:6">
      <c r="A293" s="69">
        <v>292</v>
      </c>
      <c r="B293" t="s">
        <v>8</v>
      </c>
      <c r="C293">
        <v>3</v>
      </c>
      <c r="D293">
        <v>1</v>
      </c>
      <c r="E293">
        <v>4</v>
      </c>
      <c r="F293" s="7">
        <v>0</v>
      </c>
    </row>
    <row r="294" spans="1:6">
      <c r="A294" s="69">
        <v>293</v>
      </c>
      <c r="B294" t="s">
        <v>8</v>
      </c>
      <c r="C294">
        <v>3</v>
      </c>
      <c r="D294">
        <v>2</v>
      </c>
      <c r="E294">
        <v>1</v>
      </c>
      <c r="F294" s="7">
        <v>0</v>
      </c>
    </row>
    <row r="295" spans="1:6">
      <c r="A295" s="69">
        <v>294</v>
      </c>
      <c r="B295" t="s">
        <v>8</v>
      </c>
      <c r="C295">
        <v>3</v>
      </c>
      <c r="D295">
        <v>2</v>
      </c>
      <c r="E295">
        <v>2</v>
      </c>
      <c r="F295" s="7">
        <v>0</v>
      </c>
    </row>
    <row r="296" spans="1:6">
      <c r="A296" s="69">
        <v>295</v>
      </c>
      <c r="B296" t="s">
        <v>8</v>
      </c>
      <c r="C296">
        <v>3</v>
      </c>
      <c r="D296">
        <v>2</v>
      </c>
      <c r="E296">
        <v>3</v>
      </c>
      <c r="F296" s="7">
        <v>1</v>
      </c>
    </row>
    <row r="297" spans="1:6">
      <c r="A297" s="69">
        <v>296</v>
      </c>
      <c r="B297" t="s">
        <v>8</v>
      </c>
      <c r="C297">
        <v>3</v>
      </c>
      <c r="D297">
        <v>2</v>
      </c>
      <c r="E297">
        <v>4</v>
      </c>
      <c r="F297" s="7">
        <v>1</v>
      </c>
    </row>
    <row r="298" spans="1:6">
      <c r="A298" s="69">
        <v>297</v>
      </c>
      <c r="B298" t="s">
        <v>8</v>
      </c>
      <c r="C298">
        <v>3</v>
      </c>
      <c r="D298">
        <v>3</v>
      </c>
      <c r="E298">
        <v>1</v>
      </c>
      <c r="F298" s="7">
        <v>0</v>
      </c>
    </row>
    <row r="299" spans="1:6">
      <c r="A299" s="69">
        <v>298</v>
      </c>
      <c r="B299" t="s">
        <v>8</v>
      </c>
      <c r="C299">
        <v>3</v>
      </c>
      <c r="D299">
        <v>3</v>
      </c>
      <c r="E299">
        <v>2</v>
      </c>
      <c r="F299" s="7">
        <v>0</v>
      </c>
    </row>
    <row r="300" spans="1:6">
      <c r="A300" s="69">
        <v>299</v>
      </c>
      <c r="B300" t="s">
        <v>8</v>
      </c>
      <c r="C300">
        <v>3</v>
      </c>
      <c r="D300">
        <v>3</v>
      </c>
      <c r="E300">
        <v>3</v>
      </c>
      <c r="F300" s="7">
        <v>0</v>
      </c>
    </row>
    <row r="301" spans="1:6">
      <c r="A301" s="69">
        <v>300</v>
      </c>
      <c r="B301" t="s">
        <v>8</v>
      </c>
      <c r="C301">
        <v>3</v>
      </c>
      <c r="D301">
        <v>3</v>
      </c>
      <c r="E301">
        <v>4</v>
      </c>
      <c r="F301" s="7">
        <v>1</v>
      </c>
    </row>
    <row r="302" spans="1:6">
      <c r="A302" s="69">
        <v>301</v>
      </c>
      <c r="B302" t="s">
        <v>8</v>
      </c>
      <c r="C302">
        <v>3</v>
      </c>
      <c r="D302">
        <v>4</v>
      </c>
      <c r="E302">
        <v>1</v>
      </c>
      <c r="F302" s="7">
        <v>0</v>
      </c>
    </row>
    <row r="303" spans="1:6">
      <c r="A303" s="69">
        <v>302</v>
      </c>
      <c r="B303" t="s">
        <v>8</v>
      </c>
      <c r="C303">
        <v>3</v>
      </c>
      <c r="D303">
        <v>4</v>
      </c>
      <c r="E303">
        <v>2</v>
      </c>
      <c r="F303" s="7">
        <v>0</v>
      </c>
    </row>
    <row r="304" spans="1:6">
      <c r="A304" s="69">
        <v>303</v>
      </c>
      <c r="B304" t="s">
        <v>8</v>
      </c>
      <c r="C304">
        <v>3</v>
      </c>
      <c r="D304">
        <v>4</v>
      </c>
      <c r="E304">
        <v>3</v>
      </c>
      <c r="F304" s="7">
        <v>0</v>
      </c>
    </row>
    <row r="305" spans="1:6">
      <c r="A305" s="69">
        <v>304</v>
      </c>
      <c r="B305" t="s">
        <v>8</v>
      </c>
      <c r="C305">
        <v>3</v>
      </c>
      <c r="D305">
        <v>4</v>
      </c>
      <c r="E305">
        <v>4</v>
      </c>
      <c r="F305" s="7">
        <v>0</v>
      </c>
    </row>
    <row r="306" spans="1:6">
      <c r="A306" s="69">
        <v>305</v>
      </c>
      <c r="B306" t="s">
        <v>8</v>
      </c>
      <c r="C306">
        <v>4</v>
      </c>
      <c r="D306">
        <v>1</v>
      </c>
      <c r="E306">
        <v>1</v>
      </c>
      <c r="F306" s="7">
        <v>0</v>
      </c>
    </row>
    <row r="307" spans="1:6">
      <c r="A307" s="69">
        <v>306</v>
      </c>
      <c r="B307" t="s">
        <v>8</v>
      </c>
      <c r="C307">
        <v>4</v>
      </c>
      <c r="D307">
        <v>1</v>
      </c>
      <c r="E307">
        <v>2</v>
      </c>
      <c r="F307" s="7">
        <v>0</v>
      </c>
    </row>
    <row r="308" spans="1:6">
      <c r="A308" s="69">
        <v>307</v>
      </c>
      <c r="B308" t="s">
        <v>8</v>
      </c>
      <c r="C308">
        <v>4</v>
      </c>
      <c r="D308">
        <v>1</v>
      </c>
      <c r="E308">
        <v>3</v>
      </c>
      <c r="F308" s="7">
        <v>1</v>
      </c>
    </row>
    <row r="309" spans="1:6">
      <c r="A309" s="69">
        <v>308</v>
      </c>
      <c r="B309" t="s">
        <v>8</v>
      </c>
      <c r="C309">
        <v>4</v>
      </c>
      <c r="D309">
        <v>1</v>
      </c>
      <c r="E309">
        <v>4</v>
      </c>
      <c r="F309" s="7">
        <v>1</v>
      </c>
    </row>
    <row r="310" spans="1:6">
      <c r="A310" s="69">
        <v>309</v>
      </c>
      <c r="B310" t="s">
        <v>8</v>
      </c>
      <c r="C310">
        <v>4</v>
      </c>
      <c r="D310">
        <v>2</v>
      </c>
      <c r="E310">
        <v>1</v>
      </c>
      <c r="F310" s="7">
        <v>0</v>
      </c>
    </row>
    <row r="311" spans="1:6">
      <c r="A311" s="69">
        <v>310</v>
      </c>
      <c r="B311" t="s">
        <v>8</v>
      </c>
      <c r="C311">
        <v>4</v>
      </c>
      <c r="D311">
        <v>2</v>
      </c>
      <c r="E311">
        <v>2</v>
      </c>
      <c r="F311" s="7">
        <v>1</v>
      </c>
    </row>
    <row r="312" spans="1:6">
      <c r="A312" s="69">
        <v>311</v>
      </c>
      <c r="B312" t="s">
        <v>8</v>
      </c>
      <c r="C312">
        <v>4</v>
      </c>
      <c r="D312">
        <v>2</v>
      </c>
      <c r="E312">
        <v>3</v>
      </c>
      <c r="F312" s="7">
        <v>1</v>
      </c>
    </row>
    <row r="313" spans="1:6">
      <c r="A313" s="69">
        <v>312</v>
      </c>
      <c r="B313" t="s">
        <v>8</v>
      </c>
      <c r="C313">
        <v>4</v>
      </c>
      <c r="D313">
        <v>2</v>
      </c>
      <c r="E313">
        <v>4</v>
      </c>
      <c r="F313" s="7">
        <v>0</v>
      </c>
    </row>
    <row r="314" spans="1:6">
      <c r="A314" s="69">
        <v>313</v>
      </c>
      <c r="B314" t="s">
        <v>8</v>
      </c>
      <c r="C314">
        <v>4</v>
      </c>
      <c r="D314">
        <v>3</v>
      </c>
      <c r="E314">
        <v>1</v>
      </c>
      <c r="F314" s="7">
        <v>0</v>
      </c>
    </row>
    <row r="315" spans="1:6">
      <c r="A315" s="69">
        <v>314</v>
      </c>
      <c r="B315" t="s">
        <v>8</v>
      </c>
      <c r="C315">
        <v>4</v>
      </c>
      <c r="D315">
        <v>3</v>
      </c>
      <c r="E315">
        <v>2</v>
      </c>
      <c r="F315" s="7">
        <v>0</v>
      </c>
    </row>
    <row r="316" spans="1:6">
      <c r="A316" s="69">
        <v>315</v>
      </c>
      <c r="B316" t="s">
        <v>8</v>
      </c>
      <c r="C316">
        <v>4</v>
      </c>
      <c r="D316">
        <v>3</v>
      </c>
      <c r="E316">
        <v>3</v>
      </c>
      <c r="F316" s="7">
        <v>0</v>
      </c>
    </row>
    <row r="317" spans="1:6">
      <c r="A317" s="69">
        <v>316</v>
      </c>
      <c r="B317" t="s">
        <v>8</v>
      </c>
      <c r="C317">
        <v>4</v>
      </c>
      <c r="D317">
        <v>3</v>
      </c>
      <c r="E317">
        <v>4</v>
      </c>
      <c r="F317" s="7">
        <v>0</v>
      </c>
    </row>
    <row r="318" spans="1:6">
      <c r="A318" s="69">
        <v>317</v>
      </c>
      <c r="B318" t="s">
        <v>8</v>
      </c>
      <c r="C318">
        <v>4</v>
      </c>
      <c r="D318">
        <v>4</v>
      </c>
      <c r="E318">
        <v>1</v>
      </c>
      <c r="F318" s="7">
        <v>0</v>
      </c>
    </row>
    <row r="319" spans="1:6">
      <c r="A319" s="69">
        <v>318</v>
      </c>
      <c r="B319" t="s">
        <v>8</v>
      </c>
      <c r="C319">
        <v>4</v>
      </c>
      <c r="D319">
        <v>4</v>
      </c>
      <c r="E319">
        <v>2</v>
      </c>
      <c r="F319" s="7">
        <v>0</v>
      </c>
    </row>
    <row r="320" spans="1:6">
      <c r="A320" s="69">
        <v>319</v>
      </c>
      <c r="B320" t="s">
        <v>8</v>
      </c>
      <c r="C320">
        <v>4</v>
      </c>
      <c r="D320">
        <v>4</v>
      </c>
      <c r="E320">
        <v>3</v>
      </c>
      <c r="F320" s="7">
        <v>0</v>
      </c>
    </row>
    <row r="321" spans="1:6">
      <c r="A321" s="69">
        <v>320</v>
      </c>
      <c r="B321" t="s">
        <v>8</v>
      </c>
      <c r="C321">
        <v>4</v>
      </c>
      <c r="D321">
        <v>4</v>
      </c>
      <c r="E321">
        <v>4</v>
      </c>
      <c r="F321" s="7">
        <v>0</v>
      </c>
    </row>
    <row r="322" spans="1:6">
      <c r="A322" s="69">
        <v>321</v>
      </c>
      <c r="B322" t="s">
        <v>9</v>
      </c>
      <c r="C322">
        <v>1</v>
      </c>
      <c r="D322">
        <v>1</v>
      </c>
      <c r="E322">
        <v>1</v>
      </c>
      <c r="F322" s="7">
        <v>0</v>
      </c>
    </row>
    <row r="323" spans="1:6">
      <c r="A323" s="69">
        <v>322</v>
      </c>
      <c r="B323" t="s">
        <v>9</v>
      </c>
      <c r="C323">
        <v>1</v>
      </c>
      <c r="D323">
        <v>1</v>
      </c>
      <c r="E323">
        <v>2</v>
      </c>
      <c r="F323" s="7">
        <v>1</v>
      </c>
    </row>
    <row r="324" spans="1:6">
      <c r="A324" s="69">
        <v>323</v>
      </c>
      <c r="B324" t="s">
        <v>9</v>
      </c>
      <c r="C324">
        <v>1</v>
      </c>
      <c r="D324">
        <v>1</v>
      </c>
      <c r="E324">
        <v>3</v>
      </c>
      <c r="F324" s="7">
        <v>1</v>
      </c>
    </row>
    <row r="325" spans="1:6">
      <c r="A325" s="69">
        <v>324</v>
      </c>
      <c r="B325" t="s">
        <v>9</v>
      </c>
      <c r="C325">
        <v>1</v>
      </c>
      <c r="D325">
        <v>1</v>
      </c>
      <c r="E325">
        <v>4</v>
      </c>
      <c r="F325" s="7">
        <v>0</v>
      </c>
    </row>
    <row r="326" spans="1:6">
      <c r="A326" s="69">
        <v>325</v>
      </c>
      <c r="B326" t="s">
        <v>9</v>
      </c>
      <c r="C326">
        <v>1</v>
      </c>
      <c r="D326">
        <v>2</v>
      </c>
      <c r="E326">
        <v>1</v>
      </c>
      <c r="F326" s="7">
        <v>0</v>
      </c>
    </row>
    <row r="327" spans="1:6">
      <c r="A327" s="69">
        <v>326</v>
      </c>
      <c r="B327" t="s">
        <v>9</v>
      </c>
      <c r="C327">
        <v>1</v>
      </c>
      <c r="D327">
        <v>2</v>
      </c>
      <c r="E327">
        <v>2</v>
      </c>
      <c r="F327" s="7">
        <v>0</v>
      </c>
    </row>
    <row r="328" spans="1:6">
      <c r="A328" s="69">
        <v>327</v>
      </c>
      <c r="B328" t="s">
        <v>9</v>
      </c>
      <c r="C328">
        <v>1</v>
      </c>
      <c r="D328">
        <v>2</v>
      </c>
      <c r="E328">
        <v>3</v>
      </c>
      <c r="F328" s="7">
        <v>1</v>
      </c>
    </row>
    <row r="329" spans="1:6">
      <c r="A329" s="69">
        <v>328</v>
      </c>
      <c r="B329" t="s">
        <v>9</v>
      </c>
      <c r="C329">
        <v>1</v>
      </c>
      <c r="D329">
        <v>2</v>
      </c>
      <c r="E329">
        <v>4</v>
      </c>
      <c r="F329" s="7">
        <v>0</v>
      </c>
    </row>
    <row r="330" spans="1:6">
      <c r="A330" s="69">
        <v>329</v>
      </c>
      <c r="B330" t="s">
        <v>9</v>
      </c>
      <c r="C330">
        <v>1</v>
      </c>
      <c r="D330">
        <v>3</v>
      </c>
      <c r="E330">
        <v>1</v>
      </c>
      <c r="F330" s="7">
        <v>0</v>
      </c>
    </row>
    <row r="331" spans="1:6">
      <c r="A331" s="69">
        <v>330</v>
      </c>
      <c r="B331" t="s">
        <v>9</v>
      </c>
      <c r="C331">
        <v>1</v>
      </c>
      <c r="D331">
        <v>3</v>
      </c>
      <c r="E331">
        <v>2</v>
      </c>
      <c r="F331" s="7">
        <v>0</v>
      </c>
    </row>
    <row r="332" spans="1:6">
      <c r="A332" s="69">
        <v>331</v>
      </c>
      <c r="B332" t="s">
        <v>9</v>
      </c>
      <c r="C332">
        <v>1</v>
      </c>
      <c r="D332">
        <v>3</v>
      </c>
      <c r="E332">
        <v>3</v>
      </c>
      <c r="F332" s="7">
        <v>1</v>
      </c>
    </row>
    <row r="333" spans="1:6">
      <c r="A333" s="69">
        <v>332</v>
      </c>
      <c r="B333" t="s">
        <v>9</v>
      </c>
      <c r="C333">
        <v>1</v>
      </c>
      <c r="D333">
        <v>3</v>
      </c>
      <c r="E333">
        <v>4</v>
      </c>
      <c r="F333" s="7">
        <v>0</v>
      </c>
    </row>
    <row r="334" spans="1:6">
      <c r="A334" s="69">
        <v>333</v>
      </c>
      <c r="B334" t="s">
        <v>9</v>
      </c>
      <c r="C334">
        <v>1</v>
      </c>
      <c r="D334">
        <v>4</v>
      </c>
      <c r="E334">
        <v>1</v>
      </c>
      <c r="F334" s="7">
        <v>0</v>
      </c>
    </row>
    <row r="335" spans="1:6">
      <c r="A335" s="69">
        <v>334</v>
      </c>
      <c r="B335" t="s">
        <v>9</v>
      </c>
      <c r="C335">
        <v>1</v>
      </c>
      <c r="D335">
        <v>4</v>
      </c>
      <c r="E335">
        <v>2</v>
      </c>
      <c r="F335" s="7">
        <v>0</v>
      </c>
    </row>
    <row r="336" spans="1:6">
      <c r="A336" s="69">
        <v>335</v>
      </c>
      <c r="B336" t="s">
        <v>9</v>
      </c>
      <c r="C336">
        <v>1</v>
      </c>
      <c r="D336">
        <v>4</v>
      </c>
      <c r="E336">
        <v>3</v>
      </c>
      <c r="F336" s="7">
        <v>0</v>
      </c>
    </row>
    <row r="337" spans="1:6">
      <c r="A337" s="69">
        <v>336</v>
      </c>
      <c r="B337" t="s">
        <v>9</v>
      </c>
      <c r="C337">
        <v>1</v>
      </c>
      <c r="D337">
        <v>4</v>
      </c>
      <c r="E337">
        <v>4</v>
      </c>
      <c r="F337" s="7">
        <v>0</v>
      </c>
    </row>
    <row r="338" spans="1:6">
      <c r="A338" s="69">
        <v>337</v>
      </c>
      <c r="B338" t="s">
        <v>9</v>
      </c>
      <c r="C338">
        <v>2</v>
      </c>
      <c r="D338">
        <v>1</v>
      </c>
      <c r="E338">
        <v>1</v>
      </c>
      <c r="F338" s="7">
        <v>0</v>
      </c>
    </row>
    <row r="339" spans="1:6">
      <c r="A339" s="69">
        <v>338</v>
      </c>
      <c r="B339" t="s">
        <v>9</v>
      </c>
      <c r="C339">
        <v>2</v>
      </c>
      <c r="D339">
        <v>1</v>
      </c>
      <c r="E339">
        <v>2</v>
      </c>
      <c r="F339" s="7">
        <v>0</v>
      </c>
    </row>
    <row r="340" spans="1:6">
      <c r="A340" s="69">
        <v>339</v>
      </c>
      <c r="B340" t="s">
        <v>9</v>
      </c>
      <c r="C340">
        <v>2</v>
      </c>
      <c r="D340">
        <v>1</v>
      </c>
      <c r="E340">
        <v>3</v>
      </c>
      <c r="F340" s="7">
        <v>0</v>
      </c>
    </row>
    <row r="341" spans="1:6">
      <c r="A341" s="69">
        <v>340</v>
      </c>
      <c r="B341" t="s">
        <v>9</v>
      </c>
      <c r="C341">
        <v>2</v>
      </c>
      <c r="D341">
        <v>1</v>
      </c>
      <c r="E341">
        <v>4</v>
      </c>
      <c r="F341" s="7">
        <v>0</v>
      </c>
    </row>
    <row r="342" spans="1:6">
      <c r="A342" s="69">
        <v>341</v>
      </c>
      <c r="B342" t="s">
        <v>9</v>
      </c>
      <c r="C342">
        <v>2</v>
      </c>
      <c r="D342">
        <v>2</v>
      </c>
      <c r="E342">
        <v>1</v>
      </c>
      <c r="F342" s="7">
        <v>0</v>
      </c>
    </row>
    <row r="343" spans="1:6">
      <c r="A343" s="69">
        <v>342</v>
      </c>
      <c r="B343" t="s">
        <v>9</v>
      </c>
      <c r="C343">
        <v>2</v>
      </c>
      <c r="D343">
        <v>2</v>
      </c>
      <c r="E343">
        <v>2</v>
      </c>
      <c r="F343" s="7">
        <v>1</v>
      </c>
    </row>
    <row r="344" spans="1:6">
      <c r="A344" s="69">
        <v>343</v>
      </c>
      <c r="B344" t="s">
        <v>9</v>
      </c>
      <c r="C344">
        <v>2</v>
      </c>
      <c r="D344">
        <v>2</v>
      </c>
      <c r="E344">
        <v>3</v>
      </c>
      <c r="F344" s="7">
        <v>1</v>
      </c>
    </row>
    <row r="345" spans="1:6">
      <c r="A345" s="69">
        <v>344</v>
      </c>
      <c r="B345" t="s">
        <v>9</v>
      </c>
      <c r="C345">
        <v>2</v>
      </c>
      <c r="D345">
        <v>2</v>
      </c>
      <c r="E345">
        <v>4</v>
      </c>
      <c r="F345" s="7">
        <v>1</v>
      </c>
    </row>
    <row r="346" spans="1:6">
      <c r="A346" s="69">
        <v>345</v>
      </c>
      <c r="B346" t="s">
        <v>9</v>
      </c>
      <c r="C346">
        <v>2</v>
      </c>
      <c r="D346">
        <v>3</v>
      </c>
      <c r="E346">
        <v>1</v>
      </c>
      <c r="F346" s="7">
        <v>0</v>
      </c>
    </row>
    <row r="347" spans="1:6">
      <c r="A347" s="69">
        <v>346</v>
      </c>
      <c r="B347" t="s">
        <v>9</v>
      </c>
      <c r="C347">
        <v>2</v>
      </c>
      <c r="D347">
        <v>3</v>
      </c>
      <c r="E347">
        <v>2</v>
      </c>
      <c r="F347" s="7">
        <v>1</v>
      </c>
    </row>
    <row r="348" spans="1:6">
      <c r="A348" s="69">
        <v>347</v>
      </c>
      <c r="B348" t="s">
        <v>9</v>
      </c>
      <c r="C348">
        <v>2</v>
      </c>
      <c r="D348">
        <v>3</v>
      </c>
      <c r="E348">
        <v>3</v>
      </c>
      <c r="F348" s="7">
        <v>0</v>
      </c>
    </row>
    <row r="349" spans="1:6">
      <c r="A349" s="69">
        <v>348</v>
      </c>
      <c r="B349" t="s">
        <v>9</v>
      </c>
      <c r="C349">
        <v>2</v>
      </c>
      <c r="D349">
        <v>3</v>
      </c>
      <c r="E349">
        <v>4</v>
      </c>
      <c r="F349" s="7">
        <v>0</v>
      </c>
    </row>
    <row r="350" spans="1:6">
      <c r="A350" s="69">
        <v>349</v>
      </c>
      <c r="B350" t="s">
        <v>9</v>
      </c>
      <c r="C350">
        <v>2</v>
      </c>
      <c r="D350">
        <v>4</v>
      </c>
      <c r="E350">
        <v>1</v>
      </c>
      <c r="F350" s="7">
        <v>0</v>
      </c>
    </row>
    <row r="351" spans="1:6">
      <c r="A351" s="69">
        <v>350</v>
      </c>
      <c r="B351" t="s">
        <v>9</v>
      </c>
      <c r="C351">
        <v>2</v>
      </c>
      <c r="D351">
        <v>4</v>
      </c>
      <c r="E351">
        <v>2</v>
      </c>
      <c r="F351" s="7">
        <v>0</v>
      </c>
    </row>
    <row r="352" spans="1:6">
      <c r="A352" s="69">
        <v>351</v>
      </c>
      <c r="B352" t="s">
        <v>9</v>
      </c>
      <c r="C352">
        <v>2</v>
      </c>
      <c r="D352">
        <v>4</v>
      </c>
      <c r="E352">
        <v>3</v>
      </c>
      <c r="F352" s="7">
        <v>0</v>
      </c>
    </row>
    <row r="353" spans="1:6">
      <c r="A353" s="69">
        <v>352</v>
      </c>
      <c r="B353" t="s">
        <v>9</v>
      </c>
      <c r="C353">
        <v>2</v>
      </c>
      <c r="D353">
        <v>4</v>
      </c>
      <c r="E353">
        <v>4</v>
      </c>
      <c r="F353" s="7">
        <v>0</v>
      </c>
    </row>
    <row r="354" spans="1:6">
      <c r="A354" s="69">
        <v>353</v>
      </c>
      <c r="B354" t="s">
        <v>9</v>
      </c>
      <c r="C354">
        <v>3</v>
      </c>
      <c r="D354">
        <v>1</v>
      </c>
      <c r="E354">
        <v>1</v>
      </c>
      <c r="F354" s="7">
        <v>0</v>
      </c>
    </row>
    <row r="355" spans="1:6">
      <c r="A355" s="69">
        <v>354</v>
      </c>
      <c r="B355" t="s">
        <v>9</v>
      </c>
      <c r="C355">
        <v>3</v>
      </c>
      <c r="D355">
        <v>1</v>
      </c>
      <c r="E355">
        <v>2</v>
      </c>
      <c r="F355" s="7">
        <v>0</v>
      </c>
    </row>
    <row r="356" spans="1:6">
      <c r="A356" s="69">
        <v>355</v>
      </c>
      <c r="B356" t="s">
        <v>9</v>
      </c>
      <c r="C356">
        <v>3</v>
      </c>
      <c r="D356">
        <v>1</v>
      </c>
      <c r="E356">
        <v>3</v>
      </c>
      <c r="F356" s="7">
        <v>1</v>
      </c>
    </row>
    <row r="357" spans="1:6">
      <c r="A357" s="69">
        <v>356</v>
      </c>
      <c r="B357" t="s">
        <v>9</v>
      </c>
      <c r="C357">
        <v>3</v>
      </c>
      <c r="D357">
        <v>1</v>
      </c>
      <c r="E357">
        <v>4</v>
      </c>
      <c r="F357" s="7">
        <v>0</v>
      </c>
    </row>
    <row r="358" spans="1:6">
      <c r="A358" s="69">
        <v>357</v>
      </c>
      <c r="B358" t="s">
        <v>9</v>
      </c>
      <c r="C358">
        <v>3</v>
      </c>
      <c r="D358">
        <v>2</v>
      </c>
      <c r="E358">
        <v>1</v>
      </c>
      <c r="F358" s="7">
        <v>0</v>
      </c>
    </row>
    <row r="359" spans="1:6">
      <c r="A359" s="69">
        <v>358</v>
      </c>
      <c r="B359" t="s">
        <v>9</v>
      </c>
      <c r="C359">
        <v>3</v>
      </c>
      <c r="D359">
        <v>2</v>
      </c>
      <c r="E359">
        <v>2</v>
      </c>
      <c r="F359" s="7">
        <v>0</v>
      </c>
    </row>
    <row r="360" spans="1:6">
      <c r="A360" s="69">
        <v>359</v>
      </c>
      <c r="B360" t="s">
        <v>9</v>
      </c>
      <c r="C360">
        <v>3</v>
      </c>
      <c r="D360">
        <v>2</v>
      </c>
      <c r="E360">
        <v>3</v>
      </c>
      <c r="F360" s="7">
        <v>1</v>
      </c>
    </row>
    <row r="361" spans="1:6">
      <c r="A361" s="69">
        <v>360</v>
      </c>
      <c r="B361" t="s">
        <v>9</v>
      </c>
      <c r="C361">
        <v>3</v>
      </c>
      <c r="D361">
        <v>2</v>
      </c>
      <c r="E361">
        <v>4</v>
      </c>
      <c r="F361" s="7">
        <v>0</v>
      </c>
    </row>
    <row r="362" spans="1:6">
      <c r="A362" s="69">
        <v>361</v>
      </c>
      <c r="B362" t="s">
        <v>9</v>
      </c>
      <c r="C362">
        <v>3</v>
      </c>
      <c r="D362">
        <v>3</v>
      </c>
      <c r="E362">
        <v>1</v>
      </c>
      <c r="F362" s="7">
        <v>0</v>
      </c>
    </row>
    <row r="363" spans="1:6">
      <c r="A363" s="69">
        <v>362</v>
      </c>
      <c r="B363" t="s">
        <v>9</v>
      </c>
      <c r="C363">
        <v>3</v>
      </c>
      <c r="D363">
        <v>3</v>
      </c>
      <c r="E363">
        <v>2</v>
      </c>
      <c r="F363" s="7">
        <v>0</v>
      </c>
    </row>
    <row r="364" spans="1:6">
      <c r="A364" s="69">
        <v>363</v>
      </c>
      <c r="B364" t="s">
        <v>9</v>
      </c>
      <c r="C364">
        <v>3</v>
      </c>
      <c r="D364">
        <v>3</v>
      </c>
      <c r="E364">
        <v>3</v>
      </c>
      <c r="F364" s="7">
        <v>1</v>
      </c>
    </row>
    <row r="365" spans="1:6">
      <c r="A365" s="69">
        <v>364</v>
      </c>
      <c r="B365" t="s">
        <v>9</v>
      </c>
      <c r="C365">
        <v>3</v>
      </c>
      <c r="D365">
        <v>3</v>
      </c>
      <c r="E365">
        <v>4</v>
      </c>
      <c r="F365" s="7">
        <v>1</v>
      </c>
    </row>
    <row r="366" spans="1:6">
      <c r="A366" s="69">
        <v>365</v>
      </c>
      <c r="B366" t="s">
        <v>9</v>
      </c>
      <c r="C366">
        <v>3</v>
      </c>
      <c r="D366">
        <v>4</v>
      </c>
      <c r="E366">
        <v>1</v>
      </c>
      <c r="F366" s="7">
        <v>0</v>
      </c>
    </row>
    <row r="367" spans="1:6">
      <c r="A367" s="69">
        <v>366</v>
      </c>
      <c r="B367" t="s">
        <v>9</v>
      </c>
      <c r="C367">
        <v>3</v>
      </c>
      <c r="D367">
        <v>4</v>
      </c>
      <c r="E367">
        <v>2</v>
      </c>
      <c r="F367" s="7">
        <v>0</v>
      </c>
    </row>
    <row r="368" spans="1:6">
      <c r="A368" s="69">
        <v>367</v>
      </c>
      <c r="B368" t="s">
        <v>9</v>
      </c>
      <c r="C368">
        <v>3</v>
      </c>
      <c r="D368">
        <v>4</v>
      </c>
      <c r="E368">
        <v>3</v>
      </c>
      <c r="F368" s="7">
        <v>0</v>
      </c>
    </row>
    <row r="369" spans="1:6">
      <c r="A369" s="69">
        <v>368</v>
      </c>
      <c r="B369" t="s">
        <v>9</v>
      </c>
      <c r="C369">
        <v>3</v>
      </c>
      <c r="D369">
        <v>4</v>
      </c>
      <c r="E369">
        <v>4</v>
      </c>
      <c r="F369" s="7">
        <v>0</v>
      </c>
    </row>
    <row r="370" spans="1:6">
      <c r="A370" s="69">
        <v>369</v>
      </c>
      <c r="B370" t="s">
        <v>9</v>
      </c>
      <c r="C370">
        <v>4</v>
      </c>
      <c r="D370">
        <v>1</v>
      </c>
      <c r="E370">
        <v>1</v>
      </c>
      <c r="F370" s="7">
        <v>0</v>
      </c>
    </row>
    <row r="371" spans="1:6">
      <c r="A371" s="69">
        <v>370</v>
      </c>
      <c r="B371" t="s">
        <v>9</v>
      </c>
      <c r="C371">
        <v>4</v>
      </c>
      <c r="D371">
        <v>1</v>
      </c>
      <c r="E371">
        <v>2</v>
      </c>
      <c r="F371" s="7">
        <v>0</v>
      </c>
    </row>
    <row r="372" spans="1:6">
      <c r="A372" s="69">
        <v>371</v>
      </c>
      <c r="B372" t="s">
        <v>9</v>
      </c>
      <c r="C372">
        <v>4</v>
      </c>
      <c r="D372">
        <v>1</v>
      </c>
      <c r="E372">
        <v>3</v>
      </c>
      <c r="F372" s="7">
        <v>0</v>
      </c>
    </row>
    <row r="373" spans="1:6">
      <c r="A373" s="69">
        <v>372</v>
      </c>
      <c r="B373" t="s">
        <v>9</v>
      </c>
      <c r="C373">
        <v>4</v>
      </c>
      <c r="D373">
        <v>1</v>
      </c>
      <c r="E373">
        <v>4</v>
      </c>
      <c r="F373" s="7">
        <v>1</v>
      </c>
    </row>
    <row r="374" spans="1:6">
      <c r="A374" s="69">
        <v>373</v>
      </c>
      <c r="B374" t="s">
        <v>9</v>
      </c>
      <c r="C374">
        <v>4</v>
      </c>
      <c r="D374">
        <v>2</v>
      </c>
      <c r="E374">
        <v>1</v>
      </c>
      <c r="F374" s="7">
        <v>0</v>
      </c>
    </row>
    <row r="375" spans="1:6">
      <c r="A375" s="69">
        <v>374</v>
      </c>
      <c r="B375" t="s">
        <v>9</v>
      </c>
      <c r="C375">
        <v>4</v>
      </c>
      <c r="D375">
        <v>2</v>
      </c>
      <c r="E375">
        <v>2</v>
      </c>
      <c r="F375" s="7">
        <v>1</v>
      </c>
    </row>
    <row r="376" spans="1:6">
      <c r="A376" s="69">
        <v>375</v>
      </c>
      <c r="B376" t="s">
        <v>9</v>
      </c>
      <c r="C376">
        <v>4</v>
      </c>
      <c r="D376">
        <v>2</v>
      </c>
      <c r="E376">
        <v>3</v>
      </c>
      <c r="F376" s="7">
        <v>1</v>
      </c>
    </row>
    <row r="377" spans="1:6">
      <c r="A377" s="69">
        <v>376</v>
      </c>
      <c r="B377" t="s">
        <v>9</v>
      </c>
      <c r="C377">
        <v>4</v>
      </c>
      <c r="D377">
        <v>2</v>
      </c>
      <c r="E377">
        <v>4</v>
      </c>
      <c r="F377" s="7">
        <v>1</v>
      </c>
    </row>
    <row r="378" spans="1:6">
      <c r="A378" s="69">
        <v>377</v>
      </c>
      <c r="B378" t="s">
        <v>9</v>
      </c>
      <c r="C378">
        <v>4</v>
      </c>
      <c r="D378">
        <v>3</v>
      </c>
      <c r="E378">
        <v>1</v>
      </c>
      <c r="F378" s="7">
        <v>0</v>
      </c>
    </row>
    <row r="379" spans="1:6">
      <c r="A379" s="69">
        <v>378</v>
      </c>
      <c r="B379" t="s">
        <v>9</v>
      </c>
      <c r="C379">
        <v>4</v>
      </c>
      <c r="D379">
        <v>3</v>
      </c>
      <c r="E379">
        <v>2</v>
      </c>
      <c r="F379" s="7">
        <v>0</v>
      </c>
    </row>
    <row r="380" spans="1:6">
      <c r="A380" s="69">
        <v>379</v>
      </c>
      <c r="B380" t="s">
        <v>9</v>
      </c>
      <c r="C380">
        <v>4</v>
      </c>
      <c r="D380">
        <v>3</v>
      </c>
      <c r="E380">
        <v>3</v>
      </c>
      <c r="F380" s="7">
        <v>0</v>
      </c>
    </row>
    <row r="381" spans="1:6">
      <c r="A381" s="69">
        <v>380</v>
      </c>
      <c r="B381" t="s">
        <v>9</v>
      </c>
      <c r="C381">
        <v>4</v>
      </c>
      <c r="D381">
        <v>3</v>
      </c>
      <c r="E381">
        <v>4</v>
      </c>
      <c r="F381" s="7">
        <v>0</v>
      </c>
    </row>
    <row r="382" spans="1:6">
      <c r="A382" s="69">
        <v>381</v>
      </c>
      <c r="B382" t="s">
        <v>9</v>
      </c>
      <c r="C382">
        <v>4</v>
      </c>
      <c r="D382">
        <v>4</v>
      </c>
      <c r="E382">
        <v>1</v>
      </c>
      <c r="F382" s="7">
        <v>0</v>
      </c>
    </row>
    <row r="383" spans="1:6">
      <c r="A383" s="69">
        <v>382</v>
      </c>
      <c r="B383" t="s">
        <v>9</v>
      </c>
      <c r="C383">
        <v>4</v>
      </c>
      <c r="D383">
        <v>4</v>
      </c>
      <c r="E383">
        <v>2</v>
      </c>
      <c r="F383" s="7">
        <v>0</v>
      </c>
    </row>
    <row r="384" spans="1:6">
      <c r="A384" s="69">
        <v>383</v>
      </c>
      <c r="B384" t="s">
        <v>9</v>
      </c>
      <c r="C384">
        <v>4</v>
      </c>
      <c r="D384">
        <v>4</v>
      </c>
      <c r="E384">
        <v>3</v>
      </c>
      <c r="F384" s="7">
        <v>0</v>
      </c>
    </row>
    <row r="385" spans="1:6">
      <c r="A385" s="69">
        <v>384</v>
      </c>
      <c r="B385" t="s">
        <v>9</v>
      </c>
      <c r="C385">
        <v>4</v>
      </c>
      <c r="D385">
        <v>4</v>
      </c>
      <c r="E385">
        <v>4</v>
      </c>
      <c r="F385" s="7">
        <v>0</v>
      </c>
    </row>
    <row r="386" spans="1:6">
      <c r="A386" s="69">
        <v>385</v>
      </c>
      <c r="B386" t="s">
        <v>10</v>
      </c>
      <c r="C386">
        <v>1</v>
      </c>
      <c r="D386">
        <v>1</v>
      </c>
      <c r="E386">
        <v>1</v>
      </c>
      <c r="F386" s="7">
        <v>0</v>
      </c>
    </row>
    <row r="387" spans="1:6">
      <c r="A387" s="69">
        <v>386</v>
      </c>
      <c r="B387" t="s">
        <v>10</v>
      </c>
      <c r="C387">
        <v>1</v>
      </c>
      <c r="D387">
        <v>1</v>
      </c>
      <c r="E387">
        <v>2</v>
      </c>
      <c r="F387" s="7">
        <v>0</v>
      </c>
    </row>
    <row r="388" spans="1:6">
      <c r="A388" s="69">
        <v>387</v>
      </c>
      <c r="B388" t="s">
        <v>10</v>
      </c>
      <c r="C388">
        <v>1</v>
      </c>
      <c r="D388">
        <v>1</v>
      </c>
      <c r="E388">
        <v>3</v>
      </c>
      <c r="F388" s="7">
        <v>1</v>
      </c>
    </row>
    <row r="389" spans="1:6">
      <c r="A389" s="69">
        <v>388</v>
      </c>
      <c r="B389" t="s">
        <v>10</v>
      </c>
      <c r="C389">
        <v>1</v>
      </c>
      <c r="D389">
        <v>1</v>
      </c>
      <c r="E389">
        <v>4</v>
      </c>
      <c r="F389" s="7">
        <v>0</v>
      </c>
    </row>
    <row r="390" spans="1:6">
      <c r="A390" s="69">
        <v>389</v>
      </c>
      <c r="B390" t="s">
        <v>10</v>
      </c>
      <c r="C390">
        <v>1</v>
      </c>
      <c r="D390">
        <v>2</v>
      </c>
      <c r="E390">
        <v>1</v>
      </c>
      <c r="F390" s="7">
        <v>0</v>
      </c>
    </row>
    <row r="391" spans="1:6">
      <c r="A391" s="69">
        <v>390</v>
      </c>
      <c r="B391" t="s">
        <v>10</v>
      </c>
      <c r="C391">
        <v>1</v>
      </c>
      <c r="D391">
        <v>2</v>
      </c>
      <c r="E391">
        <v>2</v>
      </c>
      <c r="F391" s="7">
        <v>0</v>
      </c>
    </row>
    <row r="392" spans="1:6">
      <c r="A392" s="69">
        <v>391</v>
      </c>
      <c r="B392" t="s">
        <v>10</v>
      </c>
      <c r="C392">
        <v>1</v>
      </c>
      <c r="D392">
        <v>2</v>
      </c>
      <c r="E392">
        <v>3</v>
      </c>
      <c r="F392" s="7">
        <v>1</v>
      </c>
    </row>
    <row r="393" spans="1:6">
      <c r="A393" s="69">
        <v>392</v>
      </c>
      <c r="B393" t="s">
        <v>10</v>
      </c>
      <c r="C393">
        <v>1</v>
      </c>
      <c r="D393">
        <v>2</v>
      </c>
      <c r="E393">
        <v>4</v>
      </c>
      <c r="F393" s="7">
        <v>0</v>
      </c>
    </row>
    <row r="394" spans="1:6">
      <c r="A394" s="69">
        <v>393</v>
      </c>
      <c r="B394" t="s">
        <v>10</v>
      </c>
      <c r="C394">
        <v>1</v>
      </c>
      <c r="D394">
        <v>3</v>
      </c>
      <c r="E394">
        <v>1</v>
      </c>
      <c r="F394" s="7">
        <v>0</v>
      </c>
    </row>
    <row r="395" spans="1:6">
      <c r="A395" s="69">
        <v>394</v>
      </c>
      <c r="B395" t="s">
        <v>10</v>
      </c>
      <c r="C395">
        <v>1</v>
      </c>
      <c r="D395">
        <v>3</v>
      </c>
      <c r="E395">
        <v>2</v>
      </c>
      <c r="F395" s="7">
        <v>1</v>
      </c>
    </row>
    <row r="396" spans="1:6">
      <c r="A396" s="69">
        <v>395</v>
      </c>
      <c r="B396" t="s">
        <v>10</v>
      </c>
      <c r="C396">
        <v>1</v>
      </c>
      <c r="D396">
        <v>3</v>
      </c>
      <c r="E396">
        <v>3</v>
      </c>
      <c r="F396" s="7">
        <v>1</v>
      </c>
    </row>
    <row r="397" spans="1:6">
      <c r="A397" s="69">
        <v>396</v>
      </c>
      <c r="B397" t="s">
        <v>10</v>
      </c>
      <c r="C397">
        <v>1</v>
      </c>
      <c r="D397">
        <v>3</v>
      </c>
      <c r="E397">
        <v>4</v>
      </c>
      <c r="F397" s="7">
        <v>0</v>
      </c>
    </row>
    <row r="398" spans="1:6">
      <c r="A398" s="69">
        <v>397</v>
      </c>
      <c r="B398" t="s">
        <v>10</v>
      </c>
      <c r="C398">
        <v>1</v>
      </c>
      <c r="D398">
        <v>4</v>
      </c>
      <c r="E398">
        <v>1</v>
      </c>
      <c r="F398" s="7">
        <v>0</v>
      </c>
    </row>
    <row r="399" spans="1:6">
      <c r="A399" s="69">
        <v>398</v>
      </c>
      <c r="B399" t="s">
        <v>10</v>
      </c>
      <c r="C399">
        <v>1</v>
      </c>
      <c r="D399">
        <v>4</v>
      </c>
      <c r="E399">
        <v>2</v>
      </c>
      <c r="F399" s="7">
        <v>0</v>
      </c>
    </row>
    <row r="400" spans="1:6">
      <c r="A400" s="69">
        <v>399</v>
      </c>
      <c r="B400" t="s">
        <v>10</v>
      </c>
      <c r="C400">
        <v>1</v>
      </c>
      <c r="D400">
        <v>4</v>
      </c>
      <c r="E400">
        <v>3</v>
      </c>
      <c r="F400" s="7">
        <v>0</v>
      </c>
    </row>
    <row r="401" spans="1:6">
      <c r="A401" s="69">
        <v>400</v>
      </c>
      <c r="B401" t="s">
        <v>10</v>
      </c>
      <c r="C401">
        <v>1</v>
      </c>
      <c r="D401">
        <v>4</v>
      </c>
      <c r="E401">
        <v>4</v>
      </c>
      <c r="F401" s="7">
        <v>0</v>
      </c>
    </row>
    <row r="402" spans="1:6">
      <c r="A402" s="69">
        <v>401</v>
      </c>
      <c r="B402" t="s">
        <v>10</v>
      </c>
      <c r="C402">
        <v>2</v>
      </c>
      <c r="D402">
        <v>1</v>
      </c>
      <c r="E402">
        <v>1</v>
      </c>
      <c r="F402" s="7">
        <v>0</v>
      </c>
    </row>
    <row r="403" spans="1:6">
      <c r="A403" s="69">
        <v>402</v>
      </c>
      <c r="B403" t="s">
        <v>10</v>
      </c>
      <c r="C403">
        <v>2</v>
      </c>
      <c r="D403">
        <v>1</v>
      </c>
      <c r="E403">
        <v>2</v>
      </c>
      <c r="F403" s="7">
        <v>0</v>
      </c>
    </row>
    <row r="404" spans="1:6">
      <c r="A404" s="69">
        <v>403</v>
      </c>
      <c r="B404" t="s">
        <v>10</v>
      </c>
      <c r="C404">
        <v>2</v>
      </c>
      <c r="D404">
        <v>1</v>
      </c>
      <c r="E404">
        <v>3</v>
      </c>
      <c r="F404" s="7">
        <v>0</v>
      </c>
    </row>
    <row r="405" spans="1:6">
      <c r="A405" s="69">
        <v>404</v>
      </c>
      <c r="B405" t="s">
        <v>10</v>
      </c>
      <c r="C405">
        <v>2</v>
      </c>
      <c r="D405">
        <v>1</v>
      </c>
      <c r="E405">
        <v>4</v>
      </c>
      <c r="F405" s="7">
        <v>0</v>
      </c>
    </row>
    <row r="406" spans="1:6">
      <c r="A406" s="69">
        <v>405</v>
      </c>
      <c r="B406" t="s">
        <v>10</v>
      </c>
      <c r="C406">
        <v>2</v>
      </c>
      <c r="D406">
        <v>2</v>
      </c>
      <c r="E406">
        <v>1</v>
      </c>
      <c r="F406" s="7">
        <v>0</v>
      </c>
    </row>
    <row r="407" spans="1:6">
      <c r="A407" s="69">
        <v>406</v>
      </c>
      <c r="B407" t="s">
        <v>10</v>
      </c>
      <c r="C407">
        <v>2</v>
      </c>
      <c r="D407">
        <v>2</v>
      </c>
      <c r="E407">
        <v>2</v>
      </c>
      <c r="F407" s="7">
        <v>1</v>
      </c>
    </row>
    <row r="408" spans="1:6">
      <c r="A408" s="69">
        <v>407</v>
      </c>
      <c r="B408" t="s">
        <v>10</v>
      </c>
      <c r="C408">
        <v>2</v>
      </c>
      <c r="D408">
        <v>2</v>
      </c>
      <c r="E408">
        <v>3</v>
      </c>
      <c r="F408" s="7">
        <v>1</v>
      </c>
    </row>
    <row r="409" spans="1:6">
      <c r="A409" s="69">
        <v>408</v>
      </c>
      <c r="B409" t="s">
        <v>10</v>
      </c>
      <c r="C409">
        <v>2</v>
      </c>
      <c r="D409">
        <v>2</v>
      </c>
      <c r="E409">
        <v>4</v>
      </c>
      <c r="F409" s="7">
        <v>1</v>
      </c>
    </row>
    <row r="410" spans="1:6">
      <c r="A410" s="69">
        <v>409</v>
      </c>
      <c r="B410" t="s">
        <v>10</v>
      </c>
      <c r="C410">
        <v>2</v>
      </c>
      <c r="D410">
        <v>3</v>
      </c>
      <c r="E410">
        <v>1</v>
      </c>
      <c r="F410" s="7">
        <v>0</v>
      </c>
    </row>
    <row r="411" spans="1:6">
      <c r="A411" s="69">
        <v>410</v>
      </c>
      <c r="B411" t="s">
        <v>10</v>
      </c>
      <c r="C411">
        <v>2</v>
      </c>
      <c r="D411">
        <v>3</v>
      </c>
      <c r="E411">
        <v>2</v>
      </c>
      <c r="F411" s="7">
        <v>0</v>
      </c>
    </row>
    <row r="412" spans="1:6">
      <c r="A412" s="69">
        <v>411</v>
      </c>
      <c r="B412" t="s">
        <v>10</v>
      </c>
      <c r="C412">
        <v>2</v>
      </c>
      <c r="D412">
        <v>3</v>
      </c>
      <c r="E412">
        <v>3</v>
      </c>
      <c r="F412" s="7">
        <v>0</v>
      </c>
    </row>
    <row r="413" spans="1:6">
      <c r="A413" s="69">
        <v>412</v>
      </c>
      <c r="B413" t="s">
        <v>10</v>
      </c>
      <c r="C413">
        <v>2</v>
      </c>
      <c r="D413">
        <v>3</v>
      </c>
      <c r="E413">
        <v>4</v>
      </c>
      <c r="F413" s="7">
        <v>1</v>
      </c>
    </row>
    <row r="414" spans="1:6">
      <c r="A414" s="69">
        <v>413</v>
      </c>
      <c r="B414" t="s">
        <v>10</v>
      </c>
      <c r="C414">
        <v>2</v>
      </c>
      <c r="D414">
        <v>4</v>
      </c>
      <c r="E414">
        <v>1</v>
      </c>
      <c r="F414" s="7">
        <v>0</v>
      </c>
    </row>
    <row r="415" spans="1:6">
      <c r="A415" s="69">
        <v>414</v>
      </c>
      <c r="B415" t="s">
        <v>10</v>
      </c>
      <c r="C415">
        <v>2</v>
      </c>
      <c r="D415">
        <v>4</v>
      </c>
      <c r="E415">
        <v>2</v>
      </c>
      <c r="F415" s="7">
        <v>0</v>
      </c>
    </row>
    <row r="416" spans="1:6">
      <c r="A416" s="69">
        <v>415</v>
      </c>
      <c r="B416" t="s">
        <v>10</v>
      </c>
      <c r="C416">
        <v>2</v>
      </c>
      <c r="D416">
        <v>4</v>
      </c>
      <c r="E416">
        <v>3</v>
      </c>
      <c r="F416" s="7">
        <v>0</v>
      </c>
    </row>
    <row r="417" spans="1:6">
      <c r="A417" s="69">
        <v>416</v>
      </c>
      <c r="B417" t="s">
        <v>10</v>
      </c>
      <c r="C417">
        <v>2</v>
      </c>
      <c r="D417">
        <v>4</v>
      </c>
      <c r="E417">
        <v>4</v>
      </c>
      <c r="F417" s="7">
        <v>0</v>
      </c>
    </row>
    <row r="418" spans="1:6">
      <c r="A418" s="69">
        <v>417</v>
      </c>
      <c r="B418" t="s">
        <v>10</v>
      </c>
      <c r="C418">
        <v>3</v>
      </c>
      <c r="D418">
        <v>1</v>
      </c>
      <c r="E418">
        <v>1</v>
      </c>
      <c r="F418" s="7">
        <v>0</v>
      </c>
    </row>
    <row r="419" spans="1:6">
      <c r="A419" s="69">
        <v>418</v>
      </c>
      <c r="B419" t="s">
        <v>10</v>
      </c>
      <c r="C419">
        <v>3</v>
      </c>
      <c r="D419">
        <v>1</v>
      </c>
      <c r="E419">
        <v>2</v>
      </c>
      <c r="F419" s="7">
        <v>0</v>
      </c>
    </row>
    <row r="420" spans="1:6">
      <c r="A420" s="69">
        <v>419</v>
      </c>
      <c r="B420" t="s">
        <v>10</v>
      </c>
      <c r="C420">
        <v>3</v>
      </c>
      <c r="D420">
        <v>1</v>
      </c>
      <c r="E420">
        <v>3</v>
      </c>
      <c r="F420" s="7">
        <v>1</v>
      </c>
    </row>
    <row r="421" spans="1:6">
      <c r="A421" s="69">
        <v>420</v>
      </c>
      <c r="B421" t="s">
        <v>10</v>
      </c>
      <c r="C421">
        <v>3</v>
      </c>
      <c r="D421">
        <v>1</v>
      </c>
      <c r="E421">
        <v>4</v>
      </c>
      <c r="F421" s="7">
        <v>1</v>
      </c>
    </row>
    <row r="422" spans="1:6">
      <c r="A422" s="69">
        <v>421</v>
      </c>
      <c r="B422" t="s">
        <v>10</v>
      </c>
      <c r="C422">
        <v>3</v>
      </c>
      <c r="D422">
        <v>2</v>
      </c>
      <c r="E422">
        <v>1</v>
      </c>
      <c r="F422" s="7">
        <v>0</v>
      </c>
    </row>
    <row r="423" spans="1:6">
      <c r="A423" s="69">
        <v>422</v>
      </c>
      <c r="B423" t="s">
        <v>10</v>
      </c>
      <c r="C423">
        <v>3</v>
      </c>
      <c r="D423">
        <v>2</v>
      </c>
      <c r="E423">
        <v>2</v>
      </c>
      <c r="F423" s="7">
        <v>0</v>
      </c>
    </row>
    <row r="424" spans="1:6">
      <c r="A424" s="69">
        <v>423</v>
      </c>
      <c r="B424" t="s">
        <v>10</v>
      </c>
      <c r="C424">
        <v>3</v>
      </c>
      <c r="D424">
        <v>2</v>
      </c>
      <c r="E424">
        <v>3</v>
      </c>
      <c r="F424" s="7">
        <v>1</v>
      </c>
    </row>
    <row r="425" spans="1:6">
      <c r="A425" s="69">
        <v>424</v>
      </c>
      <c r="B425" t="s">
        <v>10</v>
      </c>
      <c r="C425">
        <v>3</v>
      </c>
      <c r="D425">
        <v>2</v>
      </c>
      <c r="E425">
        <v>4</v>
      </c>
      <c r="F425" s="7">
        <v>0</v>
      </c>
    </row>
    <row r="426" spans="1:6">
      <c r="A426" s="69">
        <v>425</v>
      </c>
      <c r="B426" t="s">
        <v>10</v>
      </c>
      <c r="C426">
        <v>3</v>
      </c>
      <c r="D426">
        <v>3</v>
      </c>
      <c r="E426">
        <v>1</v>
      </c>
      <c r="F426" s="7">
        <v>0</v>
      </c>
    </row>
    <row r="427" spans="1:6">
      <c r="A427" s="69">
        <v>426</v>
      </c>
      <c r="B427" t="s">
        <v>10</v>
      </c>
      <c r="C427">
        <v>3</v>
      </c>
      <c r="D427">
        <v>3</v>
      </c>
      <c r="E427">
        <v>2</v>
      </c>
      <c r="F427" s="7">
        <v>0</v>
      </c>
    </row>
    <row r="428" spans="1:6">
      <c r="A428" s="69">
        <v>427</v>
      </c>
      <c r="B428" t="s">
        <v>10</v>
      </c>
      <c r="C428">
        <v>3</v>
      </c>
      <c r="D428">
        <v>3</v>
      </c>
      <c r="E428">
        <v>3</v>
      </c>
      <c r="F428" s="7">
        <v>1</v>
      </c>
    </row>
    <row r="429" spans="1:6">
      <c r="A429" s="69">
        <v>428</v>
      </c>
      <c r="B429" t="s">
        <v>10</v>
      </c>
      <c r="C429">
        <v>3</v>
      </c>
      <c r="D429">
        <v>3</v>
      </c>
      <c r="E429">
        <v>4</v>
      </c>
      <c r="F429" s="7">
        <v>0</v>
      </c>
    </row>
    <row r="430" spans="1:6">
      <c r="A430" s="69">
        <v>429</v>
      </c>
      <c r="B430" t="s">
        <v>10</v>
      </c>
      <c r="C430">
        <v>3</v>
      </c>
      <c r="D430">
        <v>4</v>
      </c>
      <c r="E430">
        <v>1</v>
      </c>
      <c r="F430" s="7">
        <v>0</v>
      </c>
    </row>
    <row r="431" spans="1:6">
      <c r="A431" s="69">
        <v>430</v>
      </c>
      <c r="B431" t="s">
        <v>10</v>
      </c>
      <c r="C431">
        <v>3</v>
      </c>
      <c r="D431">
        <v>4</v>
      </c>
      <c r="E431">
        <v>2</v>
      </c>
      <c r="F431" s="7">
        <v>0</v>
      </c>
    </row>
    <row r="432" spans="1:6">
      <c r="A432" s="69">
        <v>431</v>
      </c>
      <c r="B432" t="s">
        <v>10</v>
      </c>
      <c r="C432">
        <v>3</v>
      </c>
      <c r="D432">
        <v>4</v>
      </c>
      <c r="E432">
        <v>3</v>
      </c>
      <c r="F432" s="7">
        <v>0</v>
      </c>
    </row>
    <row r="433" spans="1:6">
      <c r="A433" s="69">
        <v>432</v>
      </c>
      <c r="B433" t="s">
        <v>10</v>
      </c>
      <c r="C433">
        <v>3</v>
      </c>
      <c r="D433">
        <v>4</v>
      </c>
      <c r="E433">
        <v>4</v>
      </c>
      <c r="F433" s="7">
        <v>0</v>
      </c>
    </row>
    <row r="434" spans="1:6">
      <c r="A434" s="69">
        <v>433</v>
      </c>
      <c r="B434" t="s">
        <v>10</v>
      </c>
      <c r="C434">
        <v>4</v>
      </c>
      <c r="D434">
        <v>1</v>
      </c>
      <c r="E434">
        <v>1</v>
      </c>
      <c r="F434" s="7">
        <v>0</v>
      </c>
    </row>
    <row r="435" spans="1:6">
      <c r="A435" s="69">
        <v>434</v>
      </c>
      <c r="B435" t="s">
        <v>10</v>
      </c>
      <c r="C435">
        <v>4</v>
      </c>
      <c r="D435">
        <v>1</v>
      </c>
      <c r="E435">
        <v>2</v>
      </c>
      <c r="F435" s="7">
        <v>1</v>
      </c>
    </row>
    <row r="436" spans="1:6">
      <c r="A436" s="69">
        <v>435</v>
      </c>
      <c r="B436" t="s">
        <v>10</v>
      </c>
      <c r="C436">
        <v>4</v>
      </c>
      <c r="D436">
        <v>1</v>
      </c>
      <c r="E436">
        <v>3</v>
      </c>
      <c r="F436" s="7">
        <v>0</v>
      </c>
    </row>
    <row r="437" spans="1:6">
      <c r="A437" s="69">
        <v>436</v>
      </c>
      <c r="B437" t="s">
        <v>10</v>
      </c>
      <c r="C437">
        <v>4</v>
      </c>
      <c r="D437">
        <v>1</v>
      </c>
      <c r="E437">
        <v>4</v>
      </c>
      <c r="F437" s="7">
        <v>0</v>
      </c>
    </row>
    <row r="438" spans="1:6">
      <c r="A438" s="69">
        <v>437</v>
      </c>
      <c r="B438" t="s">
        <v>10</v>
      </c>
      <c r="C438">
        <v>4</v>
      </c>
      <c r="D438">
        <v>2</v>
      </c>
      <c r="E438">
        <v>1</v>
      </c>
      <c r="F438" s="7">
        <v>0</v>
      </c>
    </row>
    <row r="439" spans="1:6">
      <c r="A439" s="69">
        <v>438</v>
      </c>
      <c r="B439" t="s">
        <v>10</v>
      </c>
      <c r="C439">
        <v>4</v>
      </c>
      <c r="D439">
        <v>2</v>
      </c>
      <c r="E439">
        <v>2</v>
      </c>
      <c r="F439" s="7">
        <v>1</v>
      </c>
    </row>
    <row r="440" spans="1:6">
      <c r="A440" s="69">
        <v>439</v>
      </c>
      <c r="B440" t="s">
        <v>10</v>
      </c>
      <c r="C440">
        <v>4</v>
      </c>
      <c r="D440">
        <v>2</v>
      </c>
      <c r="E440">
        <v>3</v>
      </c>
      <c r="F440" s="7">
        <v>1</v>
      </c>
    </row>
    <row r="441" spans="1:6">
      <c r="A441" s="69">
        <v>440</v>
      </c>
      <c r="B441" t="s">
        <v>10</v>
      </c>
      <c r="C441">
        <v>4</v>
      </c>
      <c r="D441">
        <v>2</v>
      </c>
      <c r="E441">
        <v>4</v>
      </c>
      <c r="F441" s="7">
        <v>1</v>
      </c>
    </row>
    <row r="442" spans="1:6">
      <c r="A442" s="69">
        <v>441</v>
      </c>
      <c r="B442" t="s">
        <v>10</v>
      </c>
      <c r="C442">
        <v>4</v>
      </c>
      <c r="D442">
        <v>3</v>
      </c>
      <c r="E442">
        <v>1</v>
      </c>
      <c r="F442" s="7">
        <v>0</v>
      </c>
    </row>
    <row r="443" spans="1:6">
      <c r="A443" s="69">
        <v>442</v>
      </c>
      <c r="B443" t="s">
        <v>10</v>
      </c>
      <c r="C443">
        <v>4</v>
      </c>
      <c r="D443">
        <v>3</v>
      </c>
      <c r="E443">
        <v>2</v>
      </c>
      <c r="F443" s="7">
        <v>0</v>
      </c>
    </row>
    <row r="444" spans="1:6">
      <c r="A444" s="69">
        <v>443</v>
      </c>
      <c r="B444" t="s">
        <v>10</v>
      </c>
      <c r="C444">
        <v>4</v>
      </c>
      <c r="D444">
        <v>3</v>
      </c>
      <c r="E444">
        <v>3</v>
      </c>
      <c r="F444" s="7">
        <v>0</v>
      </c>
    </row>
    <row r="445" spans="1:6">
      <c r="A445" s="69">
        <v>444</v>
      </c>
      <c r="B445" t="s">
        <v>10</v>
      </c>
      <c r="C445">
        <v>4</v>
      </c>
      <c r="D445">
        <v>3</v>
      </c>
      <c r="E445">
        <v>4</v>
      </c>
      <c r="F445" s="7">
        <v>0</v>
      </c>
    </row>
    <row r="446" spans="1:6">
      <c r="A446" s="69">
        <v>445</v>
      </c>
      <c r="B446" t="s">
        <v>10</v>
      </c>
      <c r="C446">
        <v>4</v>
      </c>
      <c r="D446">
        <v>4</v>
      </c>
      <c r="E446">
        <v>1</v>
      </c>
      <c r="F446" s="7">
        <v>0</v>
      </c>
    </row>
    <row r="447" spans="1:6">
      <c r="A447" s="69">
        <v>446</v>
      </c>
      <c r="B447" t="s">
        <v>10</v>
      </c>
      <c r="C447">
        <v>4</v>
      </c>
      <c r="D447">
        <v>4</v>
      </c>
      <c r="E447">
        <v>2</v>
      </c>
      <c r="F447" s="7">
        <v>0</v>
      </c>
    </row>
    <row r="448" spans="1:6">
      <c r="A448" s="69">
        <v>447</v>
      </c>
      <c r="B448" t="s">
        <v>10</v>
      </c>
      <c r="C448">
        <v>4</v>
      </c>
      <c r="D448">
        <v>4</v>
      </c>
      <c r="E448">
        <v>3</v>
      </c>
      <c r="F448" s="7">
        <v>0</v>
      </c>
    </row>
    <row r="449" spans="1:6">
      <c r="A449" s="69">
        <v>448</v>
      </c>
      <c r="B449" t="s">
        <v>10</v>
      </c>
      <c r="C449">
        <v>4</v>
      </c>
      <c r="D449">
        <v>4</v>
      </c>
      <c r="E449">
        <v>4</v>
      </c>
      <c r="F449" s="7">
        <v>0</v>
      </c>
    </row>
  </sheetData>
  <phoneticPr fontId="1"/>
  <pageMargins left="0.7" right="0.7" top="0.75" bottom="0.75" header="0.3" footer="0.3"/>
  <pageSetup paperSize="9" orientation="portrait" horizontalDpi="4294967294" verticalDpi="0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61E7F-F84A-457F-B5C7-18A00667BB6E}">
  <sheetPr codeName="Sheet14"/>
  <dimension ref="A1:J81"/>
  <sheetViews>
    <sheetView workbookViewId="0"/>
  </sheetViews>
  <sheetFormatPr defaultRowHeight="18.75"/>
  <cols>
    <col min="2" max="2" width="13.25" bestFit="1" customWidth="1"/>
    <col min="3" max="4" width="9.375" bestFit="1" customWidth="1"/>
    <col min="5" max="5" width="17.375" bestFit="1" customWidth="1"/>
    <col min="6" max="7" width="10.625" bestFit="1" customWidth="1"/>
    <col min="10" max="10" width="9" customWidth="1"/>
  </cols>
  <sheetData>
    <row r="1" spans="1:10">
      <c r="A1" t="s">
        <v>51</v>
      </c>
      <c r="B1" t="s">
        <v>45</v>
      </c>
      <c r="C1" t="s">
        <v>41</v>
      </c>
      <c r="D1" t="s">
        <v>42</v>
      </c>
      <c r="E1" t="s">
        <v>50</v>
      </c>
      <c r="F1" t="s">
        <v>48</v>
      </c>
      <c r="G1" t="s">
        <v>49</v>
      </c>
      <c r="J1" t="s">
        <v>47</v>
      </c>
    </row>
    <row r="2" spans="1:10">
      <c r="A2">
        <f>VALUE(SRS[[#This Row],[ミノタイプ]]&amp;SRS[[#This Row],[回転前]]&amp;SRS[[#This Row],[回転後]]&amp;SRS[[#This Row],[テストする順番]])</f>
        <v>1121</v>
      </c>
      <c r="B2">
        <v>1</v>
      </c>
      <c r="C2">
        <v>1</v>
      </c>
      <c r="D2">
        <v>2</v>
      </c>
      <c r="E2">
        <v>1</v>
      </c>
      <c r="F2">
        <v>0</v>
      </c>
      <c r="G2">
        <v>0</v>
      </c>
      <c r="J2" t="s">
        <v>46</v>
      </c>
    </row>
    <row r="3" spans="1:10">
      <c r="A3">
        <f>VALUE(SRS[[#This Row],[ミノタイプ]]&amp;SRS[[#This Row],[回転前]]&amp;SRS[[#This Row],[回転後]]&amp;SRS[[#This Row],[テストする順番]])</f>
        <v>1122</v>
      </c>
      <c r="B3">
        <v>1</v>
      </c>
      <c r="C3">
        <v>1</v>
      </c>
      <c r="D3">
        <v>2</v>
      </c>
      <c r="E3">
        <v>2</v>
      </c>
      <c r="F3">
        <v>-2</v>
      </c>
      <c r="G3">
        <v>0</v>
      </c>
      <c r="J3" t="s">
        <v>54</v>
      </c>
    </row>
    <row r="4" spans="1:10">
      <c r="A4">
        <f>VALUE(SRS[[#This Row],[ミノタイプ]]&amp;SRS[[#This Row],[回転前]]&amp;SRS[[#This Row],[回転後]]&amp;SRS[[#This Row],[テストする順番]])</f>
        <v>1123</v>
      </c>
      <c r="B4">
        <v>1</v>
      </c>
      <c r="C4">
        <v>1</v>
      </c>
      <c r="D4">
        <v>2</v>
      </c>
      <c r="E4">
        <v>3</v>
      </c>
      <c r="F4">
        <v>1</v>
      </c>
      <c r="G4">
        <v>0</v>
      </c>
      <c r="J4" t="s">
        <v>112</v>
      </c>
    </row>
    <row r="5" spans="1:10">
      <c r="A5">
        <f>VALUE(SRS[[#This Row],[ミノタイプ]]&amp;SRS[[#This Row],[回転前]]&amp;SRS[[#This Row],[回転後]]&amp;SRS[[#This Row],[テストする順番]])</f>
        <v>1124</v>
      </c>
      <c r="B5">
        <v>1</v>
      </c>
      <c r="C5">
        <v>1</v>
      </c>
      <c r="D5">
        <v>2</v>
      </c>
      <c r="E5">
        <v>4</v>
      </c>
      <c r="F5">
        <v>-2</v>
      </c>
      <c r="G5">
        <v>-1</v>
      </c>
    </row>
    <row r="6" spans="1:10">
      <c r="A6">
        <f>VALUE(SRS[[#This Row],[ミノタイプ]]&amp;SRS[[#This Row],[回転前]]&amp;SRS[[#This Row],[回転後]]&amp;SRS[[#This Row],[テストする順番]])</f>
        <v>1125</v>
      </c>
      <c r="B6">
        <v>1</v>
      </c>
      <c r="C6">
        <v>1</v>
      </c>
      <c r="D6">
        <v>2</v>
      </c>
      <c r="E6">
        <v>5</v>
      </c>
      <c r="F6">
        <v>1</v>
      </c>
      <c r="G6">
        <v>2</v>
      </c>
      <c r="J6" t="s">
        <v>290</v>
      </c>
    </row>
    <row r="7" spans="1:10">
      <c r="A7">
        <f>VALUE(SRS[[#This Row],[ミノタイプ]]&amp;SRS[[#This Row],[回転前]]&amp;SRS[[#This Row],[回転後]]&amp;SRS[[#This Row],[テストする順番]])</f>
        <v>1141</v>
      </c>
      <c r="B7">
        <v>1</v>
      </c>
      <c r="C7">
        <v>1</v>
      </c>
      <c r="D7">
        <v>4</v>
      </c>
      <c r="E7">
        <v>1</v>
      </c>
      <c r="F7">
        <v>0</v>
      </c>
      <c r="G7">
        <v>0</v>
      </c>
    </row>
    <row r="8" spans="1:10">
      <c r="A8">
        <f>VALUE(SRS[[#This Row],[ミノタイプ]]&amp;SRS[[#This Row],[回転前]]&amp;SRS[[#This Row],[回転後]]&amp;SRS[[#This Row],[テストする順番]])</f>
        <v>1142</v>
      </c>
      <c r="B8">
        <v>1</v>
      </c>
      <c r="C8">
        <v>1</v>
      </c>
      <c r="D8">
        <v>4</v>
      </c>
      <c r="E8">
        <v>2</v>
      </c>
      <c r="F8">
        <v>-1</v>
      </c>
      <c r="G8">
        <v>0</v>
      </c>
    </row>
    <row r="9" spans="1:10">
      <c r="A9">
        <f>VALUE(SRS[[#This Row],[ミノタイプ]]&amp;SRS[[#This Row],[回転前]]&amp;SRS[[#This Row],[回転後]]&amp;SRS[[#This Row],[テストする順番]])</f>
        <v>1143</v>
      </c>
      <c r="B9">
        <v>1</v>
      </c>
      <c r="C9">
        <v>1</v>
      </c>
      <c r="D9">
        <v>4</v>
      </c>
      <c r="E9">
        <v>3</v>
      </c>
      <c r="F9">
        <v>2</v>
      </c>
      <c r="G9">
        <v>0</v>
      </c>
    </row>
    <row r="10" spans="1:10">
      <c r="A10">
        <f>VALUE(SRS[[#This Row],[ミノタイプ]]&amp;SRS[[#This Row],[回転前]]&amp;SRS[[#This Row],[回転後]]&amp;SRS[[#This Row],[テストする順番]])</f>
        <v>1144</v>
      </c>
      <c r="B10">
        <v>1</v>
      </c>
      <c r="C10">
        <v>1</v>
      </c>
      <c r="D10">
        <v>4</v>
      </c>
      <c r="E10">
        <v>4</v>
      </c>
      <c r="F10">
        <v>-1</v>
      </c>
      <c r="G10">
        <v>2</v>
      </c>
    </row>
    <row r="11" spans="1:10">
      <c r="A11">
        <f>VALUE(SRS[[#This Row],[ミノタイプ]]&amp;SRS[[#This Row],[回転前]]&amp;SRS[[#This Row],[回転後]]&amp;SRS[[#This Row],[テストする順番]])</f>
        <v>1145</v>
      </c>
      <c r="B11">
        <v>1</v>
      </c>
      <c r="C11">
        <v>1</v>
      </c>
      <c r="D11">
        <v>4</v>
      </c>
      <c r="E11">
        <v>5</v>
      </c>
      <c r="F11">
        <v>2</v>
      </c>
      <c r="G11">
        <v>-1</v>
      </c>
    </row>
    <row r="12" spans="1:10">
      <c r="A12">
        <f>VALUE(SRS[[#This Row],[ミノタイプ]]&amp;SRS[[#This Row],[回転前]]&amp;SRS[[#This Row],[回転後]]&amp;SRS[[#This Row],[テストする順番]])</f>
        <v>1211</v>
      </c>
      <c r="B12">
        <v>1</v>
      </c>
      <c r="C12">
        <v>2</v>
      </c>
      <c r="D12">
        <v>1</v>
      </c>
      <c r="E12">
        <v>1</v>
      </c>
      <c r="F12">
        <v>0</v>
      </c>
      <c r="G12">
        <v>0</v>
      </c>
    </row>
    <row r="13" spans="1:10">
      <c r="A13">
        <f>VALUE(SRS[[#This Row],[ミノタイプ]]&amp;SRS[[#This Row],[回転前]]&amp;SRS[[#This Row],[回転後]]&amp;SRS[[#This Row],[テストする順番]])</f>
        <v>1212</v>
      </c>
      <c r="B13">
        <v>1</v>
      </c>
      <c r="C13">
        <v>2</v>
      </c>
      <c r="D13">
        <v>1</v>
      </c>
      <c r="E13">
        <v>2</v>
      </c>
      <c r="F13">
        <v>2</v>
      </c>
      <c r="G13">
        <v>0</v>
      </c>
    </row>
    <row r="14" spans="1:10">
      <c r="A14">
        <f>VALUE(SRS[[#This Row],[ミノタイプ]]&amp;SRS[[#This Row],[回転前]]&amp;SRS[[#This Row],[回転後]]&amp;SRS[[#This Row],[テストする順番]])</f>
        <v>1213</v>
      </c>
      <c r="B14">
        <v>1</v>
      </c>
      <c r="C14">
        <v>2</v>
      </c>
      <c r="D14">
        <v>1</v>
      </c>
      <c r="E14">
        <v>3</v>
      </c>
      <c r="F14">
        <v>-1</v>
      </c>
      <c r="G14">
        <v>0</v>
      </c>
    </row>
    <row r="15" spans="1:10">
      <c r="A15">
        <f>VALUE(SRS[[#This Row],[ミノタイプ]]&amp;SRS[[#This Row],[回転前]]&amp;SRS[[#This Row],[回転後]]&amp;SRS[[#This Row],[テストする順番]])</f>
        <v>1214</v>
      </c>
      <c r="B15">
        <v>1</v>
      </c>
      <c r="C15">
        <v>2</v>
      </c>
      <c r="D15">
        <v>1</v>
      </c>
      <c r="E15">
        <v>4</v>
      </c>
      <c r="F15">
        <v>2</v>
      </c>
      <c r="G15">
        <v>1</v>
      </c>
    </row>
    <row r="16" spans="1:10">
      <c r="A16">
        <f>VALUE(SRS[[#This Row],[ミノタイプ]]&amp;SRS[[#This Row],[回転前]]&amp;SRS[[#This Row],[回転後]]&amp;SRS[[#This Row],[テストする順番]])</f>
        <v>1215</v>
      </c>
      <c r="B16">
        <v>1</v>
      </c>
      <c r="C16">
        <v>2</v>
      </c>
      <c r="D16">
        <v>1</v>
      </c>
      <c r="E16">
        <v>5</v>
      </c>
      <c r="F16">
        <v>-1</v>
      </c>
      <c r="G16">
        <v>-2</v>
      </c>
    </row>
    <row r="17" spans="1:7">
      <c r="A17">
        <f>VALUE(SRS[[#This Row],[ミノタイプ]]&amp;SRS[[#This Row],[回転前]]&amp;SRS[[#This Row],[回転後]]&amp;SRS[[#This Row],[テストする順番]])</f>
        <v>1231</v>
      </c>
      <c r="B17">
        <v>1</v>
      </c>
      <c r="C17">
        <v>2</v>
      </c>
      <c r="D17">
        <v>3</v>
      </c>
      <c r="E17">
        <v>1</v>
      </c>
      <c r="F17">
        <v>0</v>
      </c>
      <c r="G17">
        <v>0</v>
      </c>
    </row>
    <row r="18" spans="1:7">
      <c r="A18">
        <f>VALUE(SRS[[#This Row],[ミノタイプ]]&amp;SRS[[#This Row],[回転前]]&amp;SRS[[#This Row],[回転後]]&amp;SRS[[#This Row],[テストする順番]])</f>
        <v>1232</v>
      </c>
      <c r="B18">
        <v>1</v>
      </c>
      <c r="C18">
        <v>2</v>
      </c>
      <c r="D18">
        <v>3</v>
      </c>
      <c r="E18">
        <v>2</v>
      </c>
      <c r="F18">
        <v>-1</v>
      </c>
      <c r="G18">
        <v>0</v>
      </c>
    </row>
    <row r="19" spans="1:7">
      <c r="A19">
        <f>VALUE(SRS[[#This Row],[ミノタイプ]]&amp;SRS[[#This Row],[回転前]]&amp;SRS[[#This Row],[回転後]]&amp;SRS[[#This Row],[テストする順番]])</f>
        <v>1233</v>
      </c>
      <c r="B19">
        <v>1</v>
      </c>
      <c r="C19">
        <v>2</v>
      </c>
      <c r="D19">
        <v>3</v>
      </c>
      <c r="E19">
        <v>3</v>
      </c>
      <c r="F19">
        <v>2</v>
      </c>
      <c r="G19">
        <v>0</v>
      </c>
    </row>
    <row r="20" spans="1:7">
      <c r="A20">
        <f>VALUE(SRS[[#This Row],[ミノタイプ]]&amp;SRS[[#This Row],[回転前]]&amp;SRS[[#This Row],[回転後]]&amp;SRS[[#This Row],[テストする順番]])</f>
        <v>1234</v>
      </c>
      <c r="B20">
        <v>1</v>
      </c>
      <c r="C20">
        <v>2</v>
      </c>
      <c r="D20">
        <v>3</v>
      </c>
      <c r="E20">
        <v>4</v>
      </c>
      <c r="F20">
        <v>-1</v>
      </c>
      <c r="G20">
        <v>2</v>
      </c>
    </row>
    <row r="21" spans="1:7">
      <c r="A21">
        <f>VALUE(SRS[[#This Row],[ミノタイプ]]&amp;SRS[[#This Row],[回転前]]&amp;SRS[[#This Row],[回転後]]&amp;SRS[[#This Row],[テストする順番]])</f>
        <v>1235</v>
      </c>
      <c r="B21">
        <v>1</v>
      </c>
      <c r="C21">
        <v>2</v>
      </c>
      <c r="D21">
        <v>3</v>
      </c>
      <c r="E21">
        <v>5</v>
      </c>
      <c r="F21">
        <v>2</v>
      </c>
      <c r="G21">
        <v>-1</v>
      </c>
    </row>
    <row r="22" spans="1:7">
      <c r="A22">
        <f>VALUE(SRS[[#This Row],[ミノタイプ]]&amp;SRS[[#This Row],[回転前]]&amp;SRS[[#This Row],[回転後]]&amp;SRS[[#This Row],[テストする順番]])</f>
        <v>1321</v>
      </c>
      <c r="B22">
        <v>1</v>
      </c>
      <c r="C22">
        <v>3</v>
      </c>
      <c r="D22">
        <v>2</v>
      </c>
      <c r="E22">
        <v>1</v>
      </c>
      <c r="F22">
        <v>0</v>
      </c>
      <c r="G22">
        <v>0</v>
      </c>
    </row>
    <row r="23" spans="1:7">
      <c r="A23">
        <f>VALUE(SRS[[#This Row],[ミノタイプ]]&amp;SRS[[#This Row],[回転前]]&amp;SRS[[#This Row],[回転後]]&amp;SRS[[#This Row],[テストする順番]])</f>
        <v>1322</v>
      </c>
      <c r="B23">
        <v>1</v>
      </c>
      <c r="C23">
        <v>3</v>
      </c>
      <c r="D23">
        <v>2</v>
      </c>
      <c r="E23">
        <v>2</v>
      </c>
      <c r="F23">
        <v>1</v>
      </c>
      <c r="G23">
        <v>0</v>
      </c>
    </row>
    <row r="24" spans="1:7">
      <c r="A24">
        <f>VALUE(SRS[[#This Row],[ミノタイプ]]&amp;SRS[[#This Row],[回転前]]&amp;SRS[[#This Row],[回転後]]&amp;SRS[[#This Row],[テストする順番]])</f>
        <v>1323</v>
      </c>
      <c r="B24">
        <v>1</v>
      </c>
      <c r="C24">
        <v>3</v>
      </c>
      <c r="D24">
        <v>2</v>
      </c>
      <c r="E24">
        <v>3</v>
      </c>
      <c r="F24">
        <v>-2</v>
      </c>
      <c r="G24">
        <v>0</v>
      </c>
    </row>
    <row r="25" spans="1:7">
      <c r="A25">
        <f>VALUE(SRS[[#This Row],[ミノタイプ]]&amp;SRS[[#This Row],[回転前]]&amp;SRS[[#This Row],[回転後]]&amp;SRS[[#This Row],[テストする順番]])</f>
        <v>1324</v>
      </c>
      <c r="B25">
        <v>1</v>
      </c>
      <c r="C25">
        <v>3</v>
      </c>
      <c r="D25">
        <v>2</v>
      </c>
      <c r="E25">
        <v>4</v>
      </c>
      <c r="F25">
        <v>1</v>
      </c>
      <c r="G25">
        <v>-2</v>
      </c>
    </row>
    <row r="26" spans="1:7">
      <c r="A26">
        <f>VALUE(SRS[[#This Row],[ミノタイプ]]&amp;SRS[[#This Row],[回転前]]&amp;SRS[[#This Row],[回転後]]&amp;SRS[[#This Row],[テストする順番]])</f>
        <v>1325</v>
      </c>
      <c r="B26">
        <v>1</v>
      </c>
      <c r="C26">
        <v>3</v>
      </c>
      <c r="D26">
        <v>2</v>
      </c>
      <c r="E26">
        <v>5</v>
      </c>
      <c r="F26">
        <v>-2</v>
      </c>
      <c r="G26">
        <v>1</v>
      </c>
    </row>
    <row r="27" spans="1:7">
      <c r="A27">
        <f>VALUE(SRS[[#This Row],[ミノタイプ]]&amp;SRS[[#This Row],[回転前]]&amp;SRS[[#This Row],[回転後]]&amp;SRS[[#This Row],[テストする順番]])</f>
        <v>1341</v>
      </c>
      <c r="B27">
        <v>1</v>
      </c>
      <c r="C27">
        <v>3</v>
      </c>
      <c r="D27">
        <v>4</v>
      </c>
      <c r="E27">
        <v>1</v>
      </c>
      <c r="F27">
        <v>0</v>
      </c>
      <c r="G27">
        <v>0</v>
      </c>
    </row>
    <row r="28" spans="1:7">
      <c r="A28">
        <f>VALUE(SRS[[#This Row],[ミノタイプ]]&amp;SRS[[#This Row],[回転前]]&amp;SRS[[#This Row],[回転後]]&amp;SRS[[#This Row],[テストする順番]])</f>
        <v>1342</v>
      </c>
      <c r="B28">
        <v>1</v>
      </c>
      <c r="C28">
        <v>3</v>
      </c>
      <c r="D28">
        <v>4</v>
      </c>
      <c r="E28">
        <v>2</v>
      </c>
      <c r="F28">
        <v>2</v>
      </c>
      <c r="G28">
        <v>0</v>
      </c>
    </row>
    <row r="29" spans="1:7">
      <c r="A29">
        <f>VALUE(SRS[[#This Row],[ミノタイプ]]&amp;SRS[[#This Row],[回転前]]&amp;SRS[[#This Row],[回転後]]&amp;SRS[[#This Row],[テストする順番]])</f>
        <v>1343</v>
      </c>
      <c r="B29">
        <v>1</v>
      </c>
      <c r="C29">
        <v>3</v>
      </c>
      <c r="D29">
        <v>4</v>
      </c>
      <c r="E29">
        <v>3</v>
      </c>
      <c r="F29">
        <v>-1</v>
      </c>
      <c r="G29">
        <v>0</v>
      </c>
    </row>
    <row r="30" spans="1:7">
      <c r="A30">
        <f>VALUE(SRS[[#This Row],[ミノタイプ]]&amp;SRS[[#This Row],[回転前]]&amp;SRS[[#This Row],[回転後]]&amp;SRS[[#This Row],[テストする順番]])</f>
        <v>1344</v>
      </c>
      <c r="B30">
        <v>1</v>
      </c>
      <c r="C30">
        <v>3</v>
      </c>
      <c r="D30">
        <v>4</v>
      </c>
      <c r="E30">
        <v>4</v>
      </c>
      <c r="F30">
        <v>2</v>
      </c>
      <c r="G30">
        <v>1</v>
      </c>
    </row>
    <row r="31" spans="1:7">
      <c r="A31">
        <f>VALUE(SRS[[#This Row],[ミノタイプ]]&amp;SRS[[#This Row],[回転前]]&amp;SRS[[#This Row],[回転後]]&amp;SRS[[#This Row],[テストする順番]])</f>
        <v>1345</v>
      </c>
      <c r="B31">
        <v>1</v>
      </c>
      <c r="C31">
        <v>3</v>
      </c>
      <c r="D31">
        <v>4</v>
      </c>
      <c r="E31">
        <v>5</v>
      </c>
      <c r="F31">
        <v>-1</v>
      </c>
      <c r="G31">
        <v>-2</v>
      </c>
    </row>
    <row r="32" spans="1:7">
      <c r="A32">
        <f>VALUE(SRS[[#This Row],[ミノタイプ]]&amp;SRS[[#This Row],[回転前]]&amp;SRS[[#This Row],[回転後]]&amp;SRS[[#This Row],[テストする順番]])</f>
        <v>1411</v>
      </c>
      <c r="B32">
        <v>1</v>
      </c>
      <c r="C32">
        <v>4</v>
      </c>
      <c r="D32">
        <v>1</v>
      </c>
      <c r="E32">
        <v>1</v>
      </c>
      <c r="F32">
        <v>0</v>
      </c>
      <c r="G32">
        <v>0</v>
      </c>
    </row>
    <row r="33" spans="1:7">
      <c r="A33">
        <f>VALUE(SRS[[#This Row],[ミノタイプ]]&amp;SRS[[#This Row],[回転前]]&amp;SRS[[#This Row],[回転後]]&amp;SRS[[#This Row],[テストする順番]])</f>
        <v>1412</v>
      </c>
      <c r="B33">
        <v>1</v>
      </c>
      <c r="C33">
        <v>4</v>
      </c>
      <c r="D33">
        <v>1</v>
      </c>
      <c r="E33">
        <v>2</v>
      </c>
      <c r="F33">
        <v>1</v>
      </c>
      <c r="G33">
        <v>0</v>
      </c>
    </row>
    <row r="34" spans="1:7">
      <c r="A34">
        <f>VALUE(SRS[[#This Row],[ミノタイプ]]&amp;SRS[[#This Row],[回転前]]&amp;SRS[[#This Row],[回転後]]&amp;SRS[[#This Row],[テストする順番]])</f>
        <v>1413</v>
      </c>
      <c r="B34">
        <v>1</v>
      </c>
      <c r="C34">
        <v>4</v>
      </c>
      <c r="D34">
        <v>1</v>
      </c>
      <c r="E34">
        <v>3</v>
      </c>
      <c r="F34">
        <v>-2</v>
      </c>
      <c r="G34">
        <v>0</v>
      </c>
    </row>
    <row r="35" spans="1:7">
      <c r="A35">
        <f>VALUE(SRS[[#This Row],[ミノタイプ]]&amp;SRS[[#This Row],[回転前]]&amp;SRS[[#This Row],[回転後]]&amp;SRS[[#This Row],[テストする順番]])</f>
        <v>1414</v>
      </c>
      <c r="B35">
        <v>1</v>
      </c>
      <c r="C35">
        <v>4</v>
      </c>
      <c r="D35">
        <v>1</v>
      </c>
      <c r="E35">
        <v>4</v>
      </c>
      <c r="F35">
        <v>1</v>
      </c>
      <c r="G35">
        <v>-2</v>
      </c>
    </row>
    <row r="36" spans="1:7">
      <c r="A36">
        <f>VALUE(SRS[[#This Row],[ミノタイプ]]&amp;SRS[[#This Row],[回転前]]&amp;SRS[[#This Row],[回転後]]&amp;SRS[[#This Row],[テストする順番]])</f>
        <v>1415</v>
      </c>
      <c r="B36">
        <v>1</v>
      </c>
      <c r="C36">
        <v>4</v>
      </c>
      <c r="D36">
        <v>1</v>
      </c>
      <c r="E36">
        <v>5</v>
      </c>
      <c r="F36">
        <v>-2</v>
      </c>
      <c r="G36">
        <v>1</v>
      </c>
    </row>
    <row r="37" spans="1:7">
      <c r="A37">
        <f>VALUE(SRS[[#This Row],[ミノタイプ]]&amp;SRS[[#This Row],[回転前]]&amp;SRS[[#This Row],[回転後]]&amp;SRS[[#This Row],[テストする順番]])</f>
        <v>1431</v>
      </c>
      <c r="B37">
        <v>1</v>
      </c>
      <c r="C37">
        <v>4</v>
      </c>
      <c r="D37">
        <v>3</v>
      </c>
      <c r="E37">
        <v>1</v>
      </c>
      <c r="F37">
        <v>0</v>
      </c>
      <c r="G37">
        <v>0</v>
      </c>
    </row>
    <row r="38" spans="1:7">
      <c r="A38">
        <f>VALUE(SRS[[#This Row],[ミノタイプ]]&amp;SRS[[#This Row],[回転前]]&amp;SRS[[#This Row],[回転後]]&amp;SRS[[#This Row],[テストする順番]])</f>
        <v>1432</v>
      </c>
      <c r="B38">
        <v>1</v>
      </c>
      <c r="C38">
        <v>4</v>
      </c>
      <c r="D38">
        <v>3</v>
      </c>
      <c r="E38">
        <v>2</v>
      </c>
      <c r="F38">
        <v>-2</v>
      </c>
      <c r="G38">
        <v>0</v>
      </c>
    </row>
    <row r="39" spans="1:7">
      <c r="A39">
        <f>VALUE(SRS[[#This Row],[ミノタイプ]]&amp;SRS[[#This Row],[回転前]]&amp;SRS[[#This Row],[回転後]]&amp;SRS[[#This Row],[テストする順番]])</f>
        <v>1433</v>
      </c>
      <c r="B39">
        <v>1</v>
      </c>
      <c r="C39">
        <v>4</v>
      </c>
      <c r="D39">
        <v>3</v>
      </c>
      <c r="E39">
        <v>3</v>
      </c>
      <c r="F39">
        <v>1</v>
      </c>
      <c r="G39">
        <v>0</v>
      </c>
    </row>
    <row r="40" spans="1:7">
      <c r="A40">
        <f>VALUE(SRS[[#This Row],[ミノタイプ]]&amp;SRS[[#This Row],[回転前]]&amp;SRS[[#This Row],[回転後]]&amp;SRS[[#This Row],[テストする順番]])</f>
        <v>1434</v>
      </c>
      <c r="B40">
        <v>1</v>
      </c>
      <c r="C40">
        <v>4</v>
      </c>
      <c r="D40">
        <v>3</v>
      </c>
      <c r="E40">
        <v>4</v>
      </c>
      <c r="F40">
        <v>-2</v>
      </c>
      <c r="G40">
        <v>-1</v>
      </c>
    </row>
    <row r="41" spans="1:7">
      <c r="A41">
        <f>VALUE(SRS[[#This Row],[ミノタイプ]]&amp;SRS[[#This Row],[回転前]]&amp;SRS[[#This Row],[回転後]]&amp;SRS[[#This Row],[テストする順番]])</f>
        <v>1435</v>
      </c>
      <c r="B41">
        <v>1</v>
      </c>
      <c r="C41">
        <v>4</v>
      </c>
      <c r="D41">
        <v>3</v>
      </c>
      <c r="E41">
        <v>5</v>
      </c>
      <c r="F41">
        <v>1</v>
      </c>
      <c r="G41">
        <v>2</v>
      </c>
    </row>
    <row r="42" spans="1:7">
      <c r="A42">
        <f>VALUE(SRS[[#This Row],[ミノタイプ]]&amp;SRS[[#This Row],[回転前]]&amp;SRS[[#This Row],[回転後]]&amp;SRS[[#This Row],[テストする順番]])</f>
        <v>2121</v>
      </c>
      <c r="B42">
        <v>2</v>
      </c>
      <c r="C42">
        <v>1</v>
      </c>
      <c r="D42">
        <v>2</v>
      </c>
      <c r="E42">
        <v>1</v>
      </c>
      <c r="F42">
        <v>0</v>
      </c>
      <c r="G42">
        <v>0</v>
      </c>
    </row>
    <row r="43" spans="1:7">
      <c r="A43">
        <f>VALUE(SRS[[#This Row],[ミノタイプ]]&amp;SRS[[#This Row],[回転前]]&amp;SRS[[#This Row],[回転後]]&amp;SRS[[#This Row],[テストする順番]])</f>
        <v>2122</v>
      </c>
      <c r="B43">
        <v>2</v>
      </c>
      <c r="C43">
        <v>1</v>
      </c>
      <c r="D43">
        <v>2</v>
      </c>
      <c r="E43">
        <v>2</v>
      </c>
      <c r="F43">
        <v>-1</v>
      </c>
      <c r="G43">
        <v>0</v>
      </c>
    </row>
    <row r="44" spans="1:7">
      <c r="A44">
        <f>VALUE(SRS[[#This Row],[ミノタイプ]]&amp;SRS[[#This Row],[回転前]]&amp;SRS[[#This Row],[回転後]]&amp;SRS[[#This Row],[テストする順番]])</f>
        <v>2123</v>
      </c>
      <c r="B44">
        <v>2</v>
      </c>
      <c r="C44">
        <v>1</v>
      </c>
      <c r="D44">
        <v>2</v>
      </c>
      <c r="E44">
        <v>3</v>
      </c>
      <c r="F44">
        <v>-1</v>
      </c>
      <c r="G44">
        <v>1</v>
      </c>
    </row>
    <row r="45" spans="1:7">
      <c r="A45">
        <f>VALUE(SRS[[#This Row],[ミノタイプ]]&amp;SRS[[#This Row],[回転前]]&amp;SRS[[#This Row],[回転後]]&amp;SRS[[#This Row],[テストする順番]])</f>
        <v>2124</v>
      </c>
      <c r="B45">
        <v>2</v>
      </c>
      <c r="C45">
        <v>1</v>
      </c>
      <c r="D45">
        <v>2</v>
      </c>
      <c r="E45">
        <v>4</v>
      </c>
      <c r="F45">
        <v>0</v>
      </c>
      <c r="G45">
        <v>-2</v>
      </c>
    </row>
    <row r="46" spans="1:7">
      <c r="A46">
        <f>VALUE(SRS[[#This Row],[ミノタイプ]]&amp;SRS[[#This Row],[回転前]]&amp;SRS[[#This Row],[回転後]]&amp;SRS[[#This Row],[テストする順番]])</f>
        <v>2125</v>
      </c>
      <c r="B46">
        <v>2</v>
      </c>
      <c r="C46">
        <v>1</v>
      </c>
      <c r="D46">
        <v>2</v>
      </c>
      <c r="E46">
        <v>5</v>
      </c>
      <c r="F46">
        <v>-1</v>
      </c>
      <c r="G46">
        <v>-2</v>
      </c>
    </row>
    <row r="47" spans="1:7">
      <c r="A47">
        <f>VALUE(SRS[[#This Row],[ミノタイプ]]&amp;SRS[[#This Row],[回転前]]&amp;SRS[[#This Row],[回転後]]&amp;SRS[[#This Row],[テストする順番]])</f>
        <v>2141</v>
      </c>
      <c r="B47">
        <v>2</v>
      </c>
      <c r="C47">
        <v>1</v>
      </c>
      <c r="D47">
        <v>4</v>
      </c>
      <c r="E47">
        <v>1</v>
      </c>
      <c r="F47">
        <v>0</v>
      </c>
      <c r="G47">
        <v>0</v>
      </c>
    </row>
    <row r="48" spans="1:7">
      <c r="A48">
        <f>VALUE(SRS[[#This Row],[ミノタイプ]]&amp;SRS[[#This Row],[回転前]]&amp;SRS[[#This Row],[回転後]]&amp;SRS[[#This Row],[テストする順番]])</f>
        <v>2142</v>
      </c>
      <c r="B48">
        <v>2</v>
      </c>
      <c r="C48">
        <v>1</v>
      </c>
      <c r="D48">
        <v>4</v>
      </c>
      <c r="E48">
        <v>2</v>
      </c>
      <c r="F48">
        <v>1</v>
      </c>
      <c r="G48">
        <v>0</v>
      </c>
    </row>
    <row r="49" spans="1:7">
      <c r="A49">
        <f>VALUE(SRS[[#This Row],[ミノタイプ]]&amp;SRS[[#This Row],[回転前]]&amp;SRS[[#This Row],[回転後]]&amp;SRS[[#This Row],[テストする順番]])</f>
        <v>2143</v>
      </c>
      <c r="B49">
        <v>2</v>
      </c>
      <c r="C49">
        <v>1</v>
      </c>
      <c r="D49">
        <v>4</v>
      </c>
      <c r="E49">
        <v>3</v>
      </c>
      <c r="F49">
        <v>1</v>
      </c>
      <c r="G49">
        <v>1</v>
      </c>
    </row>
    <row r="50" spans="1:7">
      <c r="A50">
        <f>VALUE(SRS[[#This Row],[ミノタイプ]]&amp;SRS[[#This Row],[回転前]]&amp;SRS[[#This Row],[回転後]]&amp;SRS[[#This Row],[テストする順番]])</f>
        <v>2144</v>
      </c>
      <c r="B50">
        <v>2</v>
      </c>
      <c r="C50">
        <v>1</v>
      </c>
      <c r="D50">
        <v>4</v>
      </c>
      <c r="E50">
        <v>4</v>
      </c>
      <c r="F50">
        <v>0</v>
      </c>
      <c r="G50">
        <v>-2</v>
      </c>
    </row>
    <row r="51" spans="1:7">
      <c r="A51">
        <f>VALUE(SRS[[#This Row],[ミノタイプ]]&amp;SRS[[#This Row],[回転前]]&amp;SRS[[#This Row],[回転後]]&amp;SRS[[#This Row],[テストする順番]])</f>
        <v>2145</v>
      </c>
      <c r="B51">
        <v>2</v>
      </c>
      <c r="C51">
        <v>1</v>
      </c>
      <c r="D51">
        <v>4</v>
      </c>
      <c r="E51">
        <v>5</v>
      </c>
      <c r="F51">
        <v>1</v>
      </c>
      <c r="G51">
        <v>-2</v>
      </c>
    </row>
    <row r="52" spans="1:7">
      <c r="A52">
        <f>VALUE(SRS[[#This Row],[ミノタイプ]]&amp;SRS[[#This Row],[回転前]]&amp;SRS[[#This Row],[回転後]]&amp;SRS[[#This Row],[テストする順番]])</f>
        <v>2211</v>
      </c>
      <c r="B52">
        <v>2</v>
      </c>
      <c r="C52">
        <v>2</v>
      </c>
      <c r="D52">
        <v>1</v>
      </c>
      <c r="E52">
        <v>1</v>
      </c>
      <c r="F52">
        <v>0</v>
      </c>
      <c r="G52">
        <v>0</v>
      </c>
    </row>
    <row r="53" spans="1:7">
      <c r="A53">
        <f>VALUE(SRS[[#This Row],[ミノタイプ]]&amp;SRS[[#This Row],[回転前]]&amp;SRS[[#This Row],[回転後]]&amp;SRS[[#This Row],[テストする順番]])</f>
        <v>2212</v>
      </c>
      <c r="B53">
        <v>2</v>
      </c>
      <c r="C53">
        <v>2</v>
      </c>
      <c r="D53">
        <v>1</v>
      </c>
      <c r="E53">
        <v>2</v>
      </c>
      <c r="F53">
        <v>1</v>
      </c>
      <c r="G53">
        <v>0</v>
      </c>
    </row>
    <row r="54" spans="1:7">
      <c r="A54">
        <f>VALUE(SRS[[#This Row],[ミノタイプ]]&amp;SRS[[#This Row],[回転前]]&amp;SRS[[#This Row],[回転後]]&amp;SRS[[#This Row],[テストする順番]])</f>
        <v>2213</v>
      </c>
      <c r="B54">
        <v>2</v>
      </c>
      <c r="C54">
        <v>2</v>
      </c>
      <c r="D54">
        <v>1</v>
      </c>
      <c r="E54">
        <v>3</v>
      </c>
      <c r="F54">
        <v>1</v>
      </c>
      <c r="G54">
        <v>-1</v>
      </c>
    </row>
    <row r="55" spans="1:7">
      <c r="A55">
        <f>VALUE(SRS[[#This Row],[ミノタイプ]]&amp;SRS[[#This Row],[回転前]]&amp;SRS[[#This Row],[回転後]]&amp;SRS[[#This Row],[テストする順番]])</f>
        <v>2214</v>
      </c>
      <c r="B55">
        <v>2</v>
      </c>
      <c r="C55">
        <v>2</v>
      </c>
      <c r="D55">
        <v>1</v>
      </c>
      <c r="E55">
        <v>4</v>
      </c>
      <c r="F55">
        <v>0</v>
      </c>
      <c r="G55">
        <v>2</v>
      </c>
    </row>
    <row r="56" spans="1:7">
      <c r="A56">
        <f>VALUE(SRS[[#This Row],[ミノタイプ]]&amp;SRS[[#This Row],[回転前]]&amp;SRS[[#This Row],[回転後]]&amp;SRS[[#This Row],[テストする順番]])</f>
        <v>2215</v>
      </c>
      <c r="B56">
        <v>2</v>
      </c>
      <c r="C56">
        <v>2</v>
      </c>
      <c r="D56">
        <v>1</v>
      </c>
      <c r="E56">
        <v>5</v>
      </c>
      <c r="F56">
        <v>1</v>
      </c>
      <c r="G56">
        <v>2</v>
      </c>
    </row>
    <row r="57" spans="1:7">
      <c r="A57">
        <f>VALUE(SRS[[#This Row],[ミノタイプ]]&amp;SRS[[#This Row],[回転前]]&amp;SRS[[#This Row],[回転後]]&amp;SRS[[#This Row],[テストする順番]])</f>
        <v>2231</v>
      </c>
      <c r="B57">
        <v>2</v>
      </c>
      <c r="C57">
        <v>2</v>
      </c>
      <c r="D57">
        <v>3</v>
      </c>
      <c r="E57">
        <v>1</v>
      </c>
      <c r="F57">
        <v>0</v>
      </c>
      <c r="G57">
        <v>0</v>
      </c>
    </row>
    <row r="58" spans="1:7">
      <c r="A58">
        <f>VALUE(SRS[[#This Row],[ミノタイプ]]&amp;SRS[[#This Row],[回転前]]&amp;SRS[[#This Row],[回転後]]&amp;SRS[[#This Row],[テストする順番]])</f>
        <v>2232</v>
      </c>
      <c r="B58">
        <v>2</v>
      </c>
      <c r="C58">
        <v>2</v>
      </c>
      <c r="D58">
        <v>3</v>
      </c>
      <c r="E58">
        <v>2</v>
      </c>
      <c r="F58">
        <v>1</v>
      </c>
      <c r="G58">
        <v>0</v>
      </c>
    </row>
    <row r="59" spans="1:7">
      <c r="A59">
        <f>VALUE(SRS[[#This Row],[ミノタイプ]]&amp;SRS[[#This Row],[回転前]]&amp;SRS[[#This Row],[回転後]]&amp;SRS[[#This Row],[テストする順番]])</f>
        <v>2233</v>
      </c>
      <c r="B59">
        <v>2</v>
      </c>
      <c r="C59">
        <v>2</v>
      </c>
      <c r="D59">
        <v>3</v>
      </c>
      <c r="E59">
        <v>3</v>
      </c>
      <c r="F59">
        <v>1</v>
      </c>
      <c r="G59">
        <v>-1</v>
      </c>
    </row>
    <row r="60" spans="1:7">
      <c r="A60">
        <f>VALUE(SRS[[#This Row],[ミノタイプ]]&amp;SRS[[#This Row],[回転前]]&amp;SRS[[#This Row],[回転後]]&amp;SRS[[#This Row],[テストする順番]])</f>
        <v>2234</v>
      </c>
      <c r="B60">
        <v>2</v>
      </c>
      <c r="C60">
        <v>2</v>
      </c>
      <c r="D60">
        <v>3</v>
      </c>
      <c r="E60">
        <v>4</v>
      </c>
      <c r="F60">
        <v>0</v>
      </c>
      <c r="G60">
        <v>2</v>
      </c>
    </row>
    <row r="61" spans="1:7">
      <c r="A61">
        <f>VALUE(SRS[[#This Row],[ミノタイプ]]&amp;SRS[[#This Row],[回転前]]&amp;SRS[[#This Row],[回転後]]&amp;SRS[[#This Row],[テストする順番]])</f>
        <v>2235</v>
      </c>
      <c r="B61">
        <v>2</v>
      </c>
      <c r="C61">
        <v>2</v>
      </c>
      <c r="D61">
        <v>3</v>
      </c>
      <c r="E61">
        <v>5</v>
      </c>
      <c r="F61">
        <v>1</v>
      </c>
      <c r="G61">
        <v>2</v>
      </c>
    </row>
    <row r="62" spans="1:7">
      <c r="A62">
        <f>VALUE(SRS[[#This Row],[ミノタイプ]]&amp;SRS[[#This Row],[回転前]]&amp;SRS[[#This Row],[回転後]]&amp;SRS[[#This Row],[テストする順番]])</f>
        <v>2321</v>
      </c>
      <c r="B62">
        <v>2</v>
      </c>
      <c r="C62">
        <v>3</v>
      </c>
      <c r="D62">
        <v>2</v>
      </c>
      <c r="E62">
        <v>1</v>
      </c>
      <c r="F62">
        <v>0</v>
      </c>
      <c r="G62">
        <v>0</v>
      </c>
    </row>
    <row r="63" spans="1:7">
      <c r="A63">
        <f>VALUE(SRS[[#This Row],[ミノタイプ]]&amp;SRS[[#This Row],[回転前]]&amp;SRS[[#This Row],[回転後]]&amp;SRS[[#This Row],[テストする順番]])</f>
        <v>2322</v>
      </c>
      <c r="B63">
        <v>2</v>
      </c>
      <c r="C63">
        <v>3</v>
      </c>
      <c r="D63">
        <v>2</v>
      </c>
      <c r="E63">
        <v>2</v>
      </c>
      <c r="F63">
        <v>-1</v>
      </c>
      <c r="G63">
        <v>0</v>
      </c>
    </row>
    <row r="64" spans="1:7">
      <c r="A64">
        <f>VALUE(SRS[[#This Row],[ミノタイプ]]&amp;SRS[[#This Row],[回転前]]&amp;SRS[[#This Row],[回転後]]&amp;SRS[[#This Row],[テストする順番]])</f>
        <v>2323</v>
      </c>
      <c r="B64">
        <v>2</v>
      </c>
      <c r="C64">
        <v>3</v>
      </c>
      <c r="D64">
        <v>2</v>
      </c>
      <c r="E64">
        <v>3</v>
      </c>
      <c r="F64">
        <v>-1</v>
      </c>
      <c r="G64">
        <v>1</v>
      </c>
    </row>
    <row r="65" spans="1:7">
      <c r="A65">
        <f>VALUE(SRS[[#This Row],[ミノタイプ]]&amp;SRS[[#This Row],[回転前]]&amp;SRS[[#This Row],[回転後]]&amp;SRS[[#This Row],[テストする順番]])</f>
        <v>2324</v>
      </c>
      <c r="B65">
        <v>2</v>
      </c>
      <c r="C65">
        <v>3</v>
      </c>
      <c r="D65">
        <v>2</v>
      </c>
      <c r="E65">
        <v>4</v>
      </c>
      <c r="F65">
        <v>0</v>
      </c>
      <c r="G65">
        <v>-2</v>
      </c>
    </row>
    <row r="66" spans="1:7">
      <c r="A66">
        <f>VALUE(SRS[[#This Row],[ミノタイプ]]&amp;SRS[[#This Row],[回転前]]&amp;SRS[[#This Row],[回転後]]&amp;SRS[[#This Row],[テストする順番]])</f>
        <v>2325</v>
      </c>
      <c r="B66">
        <v>2</v>
      </c>
      <c r="C66">
        <v>3</v>
      </c>
      <c r="D66">
        <v>2</v>
      </c>
      <c r="E66">
        <v>5</v>
      </c>
      <c r="F66">
        <v>-1</v>
      </c>
      <c r="G66">
        <v>-2</v>
      </c>
    </row>
    <row r="67" spans="1:7">
      <c r="A67">
        <f>VALUE(SRS[[#This Row],[ミノタイプ]]&amp;SRS[[#This Row],[回転前]]&amp;SRS[[#This Row],[回転後]]&amp;SRS[[#This Row],[テストする順番]])</f>
        <v>2341</v>
      </c>
      <c r="B67">
        <v>2</v>
      </c>
      <c r="C67">
        <v>3</v>
      </c>
      <c r="D67">
        <v>4</v>
      </c>
      <c r="E67">
        <v>1</v>
      </c>
      <c r="F67">
        <v>0</v>
      </c>
      <c r="G67">
        <v>0</v>
      </c>
    </row>
    <row r="68" spans="1:7">
      <c r="A68">
        <f>VALUE(SRS[[#This Row],[ミノタイプ]]&amp;SRS[[#This Row],[回転前]]&amp;SRS[[#This Row],[回転後]]&amp;SRS[[#This Row],[テストする順番]])</f>
        <v>2342</v>
      </c>
      <c r="B68">
        <v>2</v>
      </c>
      <c r="C68">
        <v>3</v>
      </c>
      <c r="D68">
        <v>4</v>
      </c>
      <c r="E68">
        <v>2</v>
      </c>
      <c r="F68">
        <v>1</v>
      </c>
      <c r="G68">
        <v>0</v>
      </c>
    </row>
    <row r="69" spans="1:7">
      <c r="A69">
        <f>VALUE(SRS[[#This Row],[ミノタイプ]]&amp;SRS[[#This Row],[回転前]]&amp;SRS[[#This Row],[回転後]]&amp;SRS[[#This Row],[テストする順番]])</f>
        <v>2343</v>
      </c>
      <c r="B69">
        <v>2</v>
      </c>
      <c r="C69">
        <v>3</v>
      </c>
      <c r="D69">
        <v>4</v>
      </c>
      <c r="E69">
        <v>3</v>
      </c>
      <c r="F69">
        <v>1</v>
      </c>
      <c r="G69">
        <v>1</v>
      </c>
    </row>
    <row r="70" spans="1:7">
      <c r="A70">
        <f>VALUE(SRS[[#This Row],[ミノタイプ]]&amp;SRS[[#This Row],[回転前]]&amp;SRS[[#This Row],[回転後]]&amp;SRS[[#This Row],[テストする順番]])</f>
        <v>2344</v>
      </c>
      <c r="B70">
        <v>2</v>
      </c>
      <c r="C70">
        <v>3</v>
      </c>
      <c r="D70">
        <v>4</v>
      </c>
      <c r="E70">
        <v>4</v>
      </c>
      <c r="F70">
        <v>0</v>
      </c>
      <c r="G70">
        <v>-2</v>
      </c>
    </row>
    <row r="71" spans="1:7">
      <c r="A71">
        <f>VALUE(SRS[[#This Row],[ミノタイプ]]&amp;SRS[[#This Row],[回転前]]&amp;SRS[[#This Row],[回転後]]&amp;SRS[[#This Row],[テストする順番]])</f>
        <v>2345</v>
      </c>
      <c r="B71">
        <v>2</v>
      </c>
      <c r="C71">
        <v>3</v>
      </c>
      <c r="D71">
        <v>4</v>
      </c>
      <c r="E71">
        <v>5</v>
      </c>
      <c r="F71">
        <v>1</v>
      </c>
      <c r="G71">
        <v>-2</v>
      </c>
    </row>
    <row r="72" spans="1:7">
      <c r="A72">
        <f>VALUE(SRS[[#This Row],[ミノタイプ]]&amp;SRS[[#This Row],[回転前]]&amp;SRS[[#This Row],[回転後]]&amp;SRS[[#This Row],[テストする順番]])</f>
        <v>2411</v>
      </c>
      <c r="B72">
        <v>2</v>
      </c>
      <c r="C72">
        <v>4</v>
      </c>
      <c r="D72">
        <v>1</v>
      </c>
      <c r="E72">
        <v>1</v>
      </c>
      <c r="F72">
        <v>0</v>
      </c>
      <c r="G72">
        <v>0</v>
      </c>
    </row>
    <row r="73" spans="1:7">
      <c r="A73">
        <f>VALUE(SRS[[#This Row],[ミノタイプ]]&amp;SRS[[#This Row],[回転前]]&amp;SRS[[#This Row],[回転後]]&amp;SRS[[#This Row],[テストする順番]])</f>
        <v>2412</v>
      </c>
      <c r="B73">
        <v>2</v>
      </c>
      <c r="C73">
        <v>4</v>
      </c>
      <c r="D73">
        <v>1</v>
      </c>
      <c r="E73">
        <v>2</v>
      </c>
      <c r="F73">
        <v>-1</v>
      </c>
      <c r="G73">
        <v>0</v>
      </c>
    </row>
    <row r="74" spans="1:7">
      <c r="A74">
        <f>VALUE(SRS[[#This Row],[ミノタイプ]]&amp;SRS[[#This Row],[回転前]]&amp;SRS[[#This Row],[回転後]]&amp;SRS[[#This Row],[テストする順番]])</f>
        <v>2413</v>
      </c>
      <c r="B74">
        <v>2</v>
      </c>
      <c r="C74">
        <v>4</v>
      </c>
      <c r="D74">
        <v>1</v>
      </c>
      <c r="E74">
        <v>3</v>
      </c>
      <c r="F74">
        <v>-1</v>
      </c>
      <c r="G74">
        <v>-1</v>
      </c>
    </row>
    <row r="75" spans="1:7">
      <c r="A75">
        <f>VALUE(SRS[[#This Row],[ミノタイプ]]&amp;SRS[[#This Row],[回転前]]&amp;SRS[[#This Row],[回転後]]&amp;SRS[[#This Row],[テストする順番]])</f>
        <v>2414</v>
      </c>
      <c r="B75">
        <v>2</v>
      </c>
      <c r="C75">
        <v>4</v>
      </c>
      <c r="D75">
        <v>1</v>
      </c>
      <c r="E75">
        <v>4</v>
      </c>
      <c r="F75">
        <v>0</v>
      </c>
      <c r="G75">
        <v>2</v>
      </c>
    </row>
    <row r="76" spans="1:7">
      <c r="A76">
        <f>VALUE(SRS[[#This Row],[ミノタイプ]]&amp;SRS[[#This Row],[回転前]]&amp;SRS[[#This Row],[回転後]]&amp;SRS[[#This Row],[テストする順番]])</f>
        <v>2415</v>
      </c>
      <c r="B76">
        <v>2</v>
      </c>
      <c r="C76">
        <v>4</v>
      </c>
      <c r="D76">
        <v>1</v>
      </c>
      <c r="E76">
        <v>5</v>
      </c>
      <c r="F76">
        <v>-1</v>
      </c>
      <c r="G76">
        <v>2</v>
      </c>
    </row>
    <row r="77" spans="1:7">
      <c r="A77">
        <f>VALUE(SRS[[#This Row],[ミノタイプ]]&amp;SRS[[#This Row],[回転前]]&amp;SRS[[#This Row],[回転後]]&amp;SRS[[#This Row],[テストする順番]])</f>
        <v>2431</v>
      </c>
      <c r="B77">
        <v>2</v>
      </c>
      <c r="C77">
        <v>4</v>
      </c>
      <c r="D77">
        <v>3</v>
      </c>
      <c r="E77">
        <v>1</v>
      </c>
      <c r="F77">
        <v>0</v>
      </c>
      <c r="G77">
        <v>0</v>
      </c>
    </row>
    <row r="78" spans="1:7">
      <c r="A78">
        <f>VALUE(SRS[[#This Row],[ミノタイプ]]&amp;SRS[[#This Row],[回転前]]&amp;SRS[[#This Row],[回転後]]&amp;SRS[[#This Row],[テストする順番]])</f>
        <v>2432</v>
      </c>
      <c r="B78">
        <v>2</v>
      </c>
      <c r="C78">
        <v>4</v>
      </c>
      <c r="D78">
        <v>3</v>
      </c>
      <c r="E78">
        <v>2</v>
      </c>
      <c r="F78">
        <v>-1</v>
      </c>
      <c r="G78">
        <v>0</v>
      </c>
    </row>
    <row r="79" spans="1:7">
      <c r="A79">
        <f>VALUE(SRS[[#This Row],[ミノタイプ]]&amp;SRS[[#This Row],[回転前]]&amp;SRS[[#This Row],[回転後]]&amp;SRS[[#This Row],[テストする順番]])</f>
        <v>2433</v>
      </c>
      <c r="B79">
        <v>2</v>
      </c>
      <c r="C79">
        <v>4</v>
      </c>
      <c r="D79">
        <v>3</v>
      </c>
      <c r="E79">
        <v>3</v>
      </c>
      <c r="F79">
        <v>-1</v>
      </c>
      <c r="G79">
        <v>-1</v>
      </c>
    </row>
    <row r="80" spans="1:7">
      <c r="A80">
        <f>VALUE(SRS[[#This Row],[ミノタイプ]]&amp;SRS[[#This Row],[回転前]]&amp;SRS[[#This Row],[回転後]]&amp;SRS[[#This Row],[テストする順番]])</f>
        <v>2434</v>
      </c>
      <c r="B80">
        <v>2</v>
      </c>
      <c r="C80">
        <v>4</v>
      </c>
      <c r="D80">
        <v>3</v>
      </c>
      <c r="E80">
        <v>4</v>
      </c>
      <c r="F80">
        <v>0</v>
      </c>
      <c r="G80">
        <v>2</v>
      </c>
    </row>
    <row r="81" spans="1:7">
      <c r="A81">
        <f>VALUE(SRS[[#This Row],[ミノタイプ]]&amp;SRS[[#This Row],[回転前]]&amp;SRS[[#This Row],[回転後]]&amp;SRS[[#This Row],[テストする順番]])</f>
        <v>2435</v>
      </c>
      <c r="B81">
        <v>2</v>
      </c>
      <c r="C81">
        <v>4</v>
      </c>
      <c r="D81">
        <v>3</v>
      </c>
      <c r="E81">
        <v>5</v>
      </c>
      <c r="F81">
        <v>-1</v>
      </c>
      <c r="G81">
        <v>2</v>
      </c>
    </row>
  </sheetData>
  <phoneticPr fontId="1"/>
  <pageMargins left="0.7" right="0.7" top="0.75" bottom="0.75" header="0.3" footer="0.3"/>
  <pageSetup paperSize="9" orientation="portrait" horizontalDpi="4294967294" verticalDpi="0"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80284-C388-4B21-919D-A40BA988EA1E}">
  <sheetPr codeName="Sheet8"/>
  <dimension ref="A1:AG1603"/>
  <sheetViews>
    <sheetView workbookViewId="0">
      <pane ySplit="2" topLeftCell="A3" activePane="bottomLeft" state="frozen"/>
      <selection pane="bottomLeft" activeCell="A3" sqref="A3"/>
    </sheetView>
  </sheetViews>
  <sheetFormatPr defaultRowHeight="18.75"/>
  <cols>
    <col min="1" max="33" width="8.75" customWidth="1"/>
  </cols>
  <sheetData>
    <row r="1" spans="1:33">
      <c r="A1" s="4" t="s">
        <v>255</v>
      </c>
      <c r="I1" s="4" t="s">
        <v>254</v>
      </c>
      <c r="Q1" s="4" t="s">
        <v>137</v>
      </c>
      <c r="T1">
        <v>1</v>
      </c>
      <c r="U1">
        <v>2</v>
      </c>
      <c r="V1">
        <v>3</v>
      </c>
      <c r="W1">
        <v>4</v>
      </c>
      <c r="X1">
        <v>5</v>
      </c>
      <c r="AA1" s="4" t="s">
        <v>247</v>
      </c>
    </row>
    <row r="2" spans="1:33">
      <c r="A2" s="73" t="s">
        <v>13</v>
      </c>
      <c r="B2" s="73" t="s">
        <v>28</v>
      </c>
      <c r="C2" s="73" t="s">
        <v>29</v>
      </c>
      <c r="D2" s="73" t="s">
        <v>32</v>
      </c>
      <c r="E2" s="73" t="s">
        <v>30</v>
      </c>
      <c r="F2" s="73" t="s">
        <v>31</v>
      </c>
      <c r="I2" s="73" t="s">
        <v>138</v>
      </c>
      <c r="J2" s="73" t="s">
        <v>28</v>
      </c>
      <c r="K2" s="73" t="s">
        <v>29</v>
      </c>
      <c r="L2" s="73" t="s">
        <v>32</v>
      </c>
      <c r="M2" s="73" t="s">
        <v>30</v>
      </c>
      <c r="N2" s="73" t="s">
        <v>31</v>
      </c>
      <c r="Q2" t="s">
        <v>140</v>
      </c>
      <c r="S2">
        <f ca="1">スコア</f>
        <v>0</v>
      </c>
      <c r="T2" t="str">
        <f ca="1">TRIM(LEFT(RIGHT(REPT(" ",5)&amp;$S2,6-T$1),1))</f>
        <v/>
      </c>
      <c r="U2" t="str">
        <f t="shared" ref="U2:X4" ca="1" si="0">TRIM(LEFT(RIGHT(REPT(" ",5)&amp;$S2,6-U$1),1))</f>
        <v/>
      </c>
      <c r="V2" t="str">
        <f t="shared" ca="1" si="0"/>
        <v/>
      </c>
      <c r="W2" t="str">
        <f t="shared" ca="1" si="0"/>
        <v/>
      </c>
      <c r="X2" t="str">
        <f t="shared" ca="1" si="0"/>
        <v>0</v>
      </c>
      <c r="AA2" s="73" t="s">
        <v>139</v>
      </c>
      <c r="AB2" s="73" t="s">
        <v>236</v>
      </c>
      <c r="AC2" s="73" t="s">
        <v>28</v>
      </c>
      <c r="AD2" s="73" t="s">
        <v>29</v>
      </c>
      <c r="AE2" s="73" t="s">
        <v>32</v>
      </c>
      <c r="AF2" s="73" t="s">
        <v>30</v>
      </c>
      <c r="AG2" s="73" t="s">
        <v>31</v>
      </c>
    </row>
    <row r="3" spans="1:33">
      <c r="A3" t="s">
        <v>133</v>
      </c>
      <c r="B3">
        <v>5.5</v>
      </c>
      <c r="C3">
        <v>10.6</v>
      </c>
      <c r="D3" t="b">
        <v>1</v>
      </c>
      <c r="E3">
        <f>IF(D3,B3,NA())</f>
        <v>5.5</v>
      </c>
      <c r="F3">
        <f t="shared" ref="F3:F34" si="1">C3</f>
        <v>10.6</v>
      </c>
      <c r="I3" t="s">
        <v>133</v>
      </c>
      <c r="J3">
        <v>1</v>
      </c>
      <c r="K3">
        <v>1</v>
      </c>
      <c r="L3" t="b">
        <v>1</v>
      </c>
      <c r="M3">
        <f t="shared" ref="M3:M10" si="2">IF(L3,J3,NA())</f>
        <v>1</v>
      </c>
      <c r="N3">
        <f t="shared" ref="N3:N10" si="3">K3</f>
        <v>1</v>
      </c>
      <c r="Q3" t="s">
        <v>141</v>
      </c>
      <c r="S3">
        <f ca="1">消したライン数</f>
        <v>0</v>
      </c>
      <c r="T3" t="str">
        <f t="shared" ref="T3:T4" ca="1" si="4">TRIM(LEFT(RIGHT(REPT(" ",5)&amp;$S3,6-T$1),1))</f>
        <v/>
      </c>
      <c r="U3" t="str">
        <f t="shared" ca="1" si="0"/>
        <v/>
      </c>
      <c r="V3" t="str">
        <f t="shared" ca="1" si="0"/>
        <v/>
      </c>
      <c r="W3" t="str">
        <f t="shared" ca="1" si="0"/>
        <v/>
      </c>
      <c r="X3" t="str">
        <f t="shared" ca="1" si="0"/>
        <v>0</v>
      </c>
      <c r="AA3" t="s">
        <v>248</v>
      </c>
      <c r="AC3">
        <v>3.5</v>
      </c>
      <c r="AD3">
        <v>10</v>
      </c>
      <c r="AE3" t="b">
        <f ca="1">ゲームオーバーである</f>
        <v>0</v>
      </c>
      <c r="AF3" t="e">
        <f ca="1">IF(AE3,AC3,NA())</f>
        <v>#N/A</v>
      </c>
      <c r="AG3">
        <f>AD3</f>
        <v>10</v>
      </c>
    </row>
    <row r="4" spans="1:33">
      <c r="A4" t="s">
        <v>94</v>
      </c>
      <c r="B4">
        <v>1</v>
      </c>
      <c r="C4">
        <v>1</v>
      </c>
      <c r="D4" t="b" cm="1">
        <f t="array" aca="1" ref="D4" ca="1">INDEX('090_落下地点の計算'!$R$55:$AA$74,21-C4,B4)&lt;&gt;""</f>
        <v>0</v>
      </c>
      <c r="E4" t="e">
        <f ca="1">IF(D4,B4,NA())</f>
        <v>#N/A</v>
      </c>
      <c r="F4">
        <f t="shared" si="1"/>
        <v>1</v>
      </c>
      <c r="I4" t="s">
        <v>125</v>
      </c>
      <c r="J4">
        <v>1</v>
      </c>
      <c r="K4">
        <v>1</v>
      </c>
      <c r="L4" t="b">
        <f t="shared" ref="L4:L10" ca="1" si="5">次のミノ=I4</f>
        <v>0</v>
      </c>
      <c r="M4" t="e">
        <f t="shared" ca="1" si="2"/>
        <v>#N/A</v>
      </c>
      <c r="N4">
        <f t="shared" si="3"/>
        <v>1</v>
      </c>
      <c r="Q4" t="s">
        <v>142</v>
      </c>
      <c r="S4">
        <f ca="1">レベル</f>
        <v>1</v>
      </c>
      <c r="T4" t="str">
        <f t="shared" ca="1" si="4"/>
        <v/>
      </c>
      <c r="U4" t="str">
        <f t="shared" ca="1" si="0"/>
        <v/>
      </c>
      <c r="V4" t="str">
        <f t="shared" ca="1" si="0"/>
        <v/>
      </c>
      <c r="W4" t="str">
        <f t="shared" ca="1" si="0"/>
        <v/>
      </c>
      <c r="X4" t="str">
        <f t="shared" ca="1" si="0"/>
        <v>1</v>
      </c>
      <c r="AA4" t="s">
        <v>249</v>
      </c>
      <c r="AC4">
        <v>6.5</v>
      </c>
      <c r="AD4">
        <v>10</v>
      </c>
      <c r="AE4" t="b">
        <f ca="1">ゲームオーバーである</f>
        <v>0</v>
      </c>
      <c r="AF4" t="e">
        <f ca="1">IF(AE4,AC4,NA())</f>
        <v>#N/A</v>
      </c>
      <c r="AG4">
        <f>AD4</f>
        <v>10</v>
      </c>
    </row>
    <row r="5" spans="1:33">
      <c r="A5" t="s">
        <v>94</v>
      </c>
      <c r="B5">
        <v>1</v>
      </c>
      <c r="C5">
        <v>2</v>
      </c>
      <c r="D5" t="b" cm="1">
        <f t="array" aca="1" ref="D5" ca="1">INDEX('090_落下地点の計算'!$R$55:$AA$74,21-C5,B5)&lt;&gt;""</f>
        <v>0</v>
      </c>
      <c r="E5" t="e">
        <f t="shared" ref="E5:E68" ca="1" si="6">IF(D5,B5,NA())</f>
        <v>#N/A</v>
      </c>
      <c r="F5">
        <f t="shared" si="1"/>
        <v>2</v>
      </c>
      <c r="I5" t="s">
        <v>128</v>
      </c>
      <c r="J5">
        <v>1</v>
      </c>
      <c r="K5">
        <v>1</v>
      </c>
      <c r="L5" t="b">
        <f t="shared" ca="1" si="5"/>
        <v>0</v>
      </c>
      <c r="M5" t="e">
        <f t="shared" ca="1" si="2"/>
        <v>#N/A</v>
      </c>
      <c r="N5">
        <f t="shared" si="3"/>
        <v>1</v>
      </c>
    </row>
    <row r="6" spans="1:33">
      <c r="A6" t="s">
        <v>94</v>
      </c>
      <c r="B6">
        <v>1</v>
      </c>
      <c r="C6">
        <v>3</v>
      </c>
      <c r="D6" t="b" cm="1">
        <f t="array" aca="1" ref="D6" ca="1">INDEX('090_落下地点の計算'!$R$55:$AA$74,21-C6,B6)&lt;&gt;""</f>
        <v>0</v>
      </c>
      <c r="E6" t="e">
        <f t="shared" ca="1" si="6"/>
        <v>#N/A</v>
      </c>
      <c r="F6">
        <f t="shared" si="1"/>
        <v>3</v>
      </c>
      <c r="I6" t="s">
        <v>129</v>
      </c>
      <c r="J6">
        <v>1</v>
      </c>
      <c r="K6">
        <v>1</v>
      </c>
      <c r="L6" t="b">
        <f t="shared" ca="1" si="5"/>
        <v>0</v>
      </c>
      <c r="M6" t="e">
        <f t="shared" ca="1" si="2"/>
        <v>#N/A</v>
      </c>
      <c r="N6">
        <f t="shared" si="3"/>
        <v>1</v>
      </c>
      <c r="Q6" s="73" t="s">
        <v>139</v>
      </c>
      <c r="R6" s="73" t="s">
        <v>236</v>
      </c>
      <c r="S6" s="73" t="s">
        <v>28</v>
      </c>
      <c r="T6" s="73" t="s">
        <v>29</v>
      </c>
      <c r="U6" s="73" t="s">
        <v>32</v>
      </c>
      <c r="V6" s="73" t="s">
        <v>30</v>
      </c>
      <c r="W6" s="73" t="s">
        <v>31</v>
      </c>
    </row>
    <row r="7" spans="1:33">
      <c r="A7" t="s">
        <v>94</v>
      </c>
      <c r="B7">
        <v>1</v>
      </c>
      <c r="C7">
        <v>4</v>
      </c>
      <c r="D7" t="b" cm="1">
        <f t="array" aca="1" ref="D7" ca="1">INDEX('090_落下地点の計算'!$R$55:$AA$74,21-C7,B7)&lt;&gt;""</f>
        <v>0</v>
      </c>
      <c r="E7" t="e">
        <f t="shared" ca="1" si="6"/>
        <v>#N/A</v>
      </c>
      <c r="F7">
        <f t="shared" si="1"/>
        <v>4</v>
      </c>
      <c r="I7" t="s">
        <v>130</v>
      </c>
      <c r="J7">
        <v>1</v>
      </c>
      <c r="K7">
        <v>1</v>
      </c>
      <c r="L7" t="b">
        <f t="shared" ca="1" si="5"/>
        <v>0</v>
      </c>
      <c r="M7" t="e">
        <f t="shared" ca="1" si="2"/>
        <v>#N/A</v>
      </c>
      <c r="N7">
        <f t="shared" si="3"/>
        <v>1</v>
      </c>
      <c r="Q7" t="s">
        <v>140</v>
      </c>
      <c r="U7" t="b">
        <v>1</v>
      </c>
      <c r="V7">
        <v>3.2</v>
      </c>
      <c r="W7">
        <v>5.5</v>
      </c>
    </row>
    <row r="8" spans="1:33">
      <c r="A8" t="s">
        <v>94</v>
      </c>
      <c r="B8">
        <v>1</v>
      </c>
      <c r="C8">
        <v>5</v>
      </c>
      <c r="D8" t="b" cm="1">
        <f t="array" aca="1" ref="D8" ca="1">INDEX('090_落下地点の計算'!$R$55:$AA$74,21-C8,B8)&lt;&gt;""</f>
        <v>0</v>
      </c>
      <c r="E8" t="e">
        <f t="shared" ca="1" si="6"/>
        <v>#N/A</v>
      </c>
      <c r="F8">
        <f t="shared" si="1"/>
        <v>5</v>
      </c>
      <c r="I8" t="s">
        <v>131</v>
      </c>
      <c r="J8">
        <v>1</v>
      </c>
      <c r="K8">
        <v>1</v>
      </c>
      <c r="L8" t="b">
        <f t="shared" ca="1" si="5"/>
        <v>1</v>
      </c>
      <c r="M8">
        <f t="shared" ca="1" si="2"/>
        <v>1</v>
      </c>
      <c r="N8">
        <f t="shared" si="3"/>
        <v>1</v>
      </c>
      <c r="Q8" t="s">
        <v>141</v>
      </c>
      <c r="U8" t="b">
        <v>1</v>
      </c>
      <c r="V8">
        <v>3.2</v>
      </c>
      <c r="W8">
        <v>3.5</v>
      </c>
    </row>
    <row r="9" spans="1:33">
      <c r="A9" t="s">
        <v>94</v>
      </c>
      <c r="B9">
        <v>1</v>
      </c>
      <c r="C9">
        <v>6</v>
      </c>
      <c r="D9" t="b" cm="1">
        <f t="array" aca="1" ref="D9" ca="1">INDEX('090_落下地点の計算'!$R$55:$AA$74,21-C9,B9)&lt;&gt;""</f>
        <v>0</v>
      </c>
      <c r="E9" t="e">
        <f t="shared" ca="1" si="6"/>
        <v>#N/A</v>
      </c>
      <c r="F9">
        <f t="shared" si="1"/>
        <v>6</v>
      </c>
      <c r="I9" t="s">
        <v>126</v>
      </c>
      <c r="J9">
        <v>1</v>
      </c>
      <c r="K9">
        <v>1</v>
      </c>
      <c r="L9" t="b">
        <f t="shared" ca="1" si="5"/>
        <v>0</v>
      </c>
      <c r="M9" t="e">
        <f t="shared" ca="1" si="2"/>
        <v>#N/A</v>
      </c>
      <c r="N9">
        <f t="shared" si="3"/>
        <v>1</v>
      </c>
      <c r="Q9" t="s">
        <v>142</v>
      </c>
      <c r="U9" t="b">
        <v>1</v>
      </c>
      <c r="V9">
        <v>3.2</v>
      </c>
      <c r="W9">
        <v>1.5</v>
      </c>
    </row>
    <row r="10" spans="1:33">
      <c r="A10" t="s">
        <v>94</v>
      </c>
      <c r="B10">
        <v>1</v>
      </c>
      <c r="C10">
        <v>7</v>
      </c>
      <c r="D10" t="b" cm="1">
        <f t="array" aca="1" ref="D10" ca="1">INDEX('090_落下地点の計算'!$R$55:$AA$74,21-C10,B10)&lt;&gt;""</f>
        <v>0</v>
      </c>
      <c r="E10" t="e">
        <f t="shared" ca="1" si="6"/>
        <v>#N/A</v>
      </c>
      <c r="F10">
        <f t="shared" si="1"/>
        <v>7</v>
      </c>
      <c r="I10" t="s">
        <v>127</v>
      </c>
      <c r="J10">
        <v>1</v>
      </c>
      <c r="K10">
        <v>1</v>
      </c>
      <c r="L10" t="b">
        <f t="shared" ca="1" si="5"/>
        <v>0</v>
      </c>
      <c r="M10" t="e">
        <f t="shared" ca="1" si="2"/>
        <v>#N/A</v>
      </c>
      <c r="N10">
        <f t="shared" si="3"/>
        <v>1</v>
      </c>
      <c r="Q10" t="s">
        <v>136</v>
      </c>
      <c r="U10" t="b">
        <v>1</v>
      </c>
    </row>
    <row r="11" spans="1:33">
      <c r="A11" t="s">
        <v>94</v>
      </c>
      <c r="B11">
        <v>1</v>
      </c>
      <c r="C11">
        <v>8</v>
      </c>
      <c r="D11" t="b" cm="1">
        <f t="array" aca="1" ref="D11" ca="1">INDEX('090_落下地点の計算'!$R$55:$AA$74,21-C11,B11)&lt;&gt;""</f>
        <v>0</v>
      </c>
      <c r="E11" t="e">
        <f t="shared" ca="1" si="6"/>
        <v>#N/A</v>
      </c>
      <c r="F11">
        <f t="shared" si="1"/>
        <v>8</v>
      </c>
      <c r="Q11" t="s">
        <v>144</v>
      </c>
      <c r="R11" s="5" t="s">
        <v>237</v>
      </c>
      <c r="S11">
        <v>5</v>
      </c>
      <c r="T11">
        <v>5</v>
      </c>
      <c r="U11" t="b" cm="1">
        <f t="array" aca="1" ref="U11" ca="1">IF(INDEX($T$2:$X$2,1,S11)=R11,TRUE,FALSE)</f>
        <v>1</v>
      </c>
      <c r="V11">
        <f ca="1">IF(U11,S11,NA())</f>
        <v>5</v>
      </c>
      <c r="W11">
        <f>T11</f>
        <v>5</v>
      </c>
    </row>
    <row r="12" spans="1:33">
      <c r="A12" t="s">
        <v>94</v>
      </c>
      <c r="B12">
        <v>1</v>
      </c>
      <c r="C12">
        <v>9</v>
      </c>
      <c r="D12" t="b" cm="1">
        <f t="array" aca="1" ref="D12" ca="1">INDEX('090_落下地点の計算'!$R$55:$AA$74,21-C12,B12)&lt;&gt;""</f>
        <v>0</v>
      </c>
      <c r="E12" t="e">
        <f t="shared" ca="1" si="6"/>
        <v>#N/A</v>
      </c>
      <c r="F12">
        <f t="shared" si="1"/>
        <v>9</v>
      </c>
      <c r="Q12" t="s">
        <v>143</v>
      </c>
      <c r="R12" s="5" t="s">
        <v>238</v>
      </c>
      <c r="S12">
        <v>5</v>
      </c>
      <c r="T12">
        <v>5</v>
      </c>
      <c r="U12" t="b" cm="1">
        <f t="array" aca="1" ref="U12" ca="1">IF(INDEX($T$2:$X$2,1,S12)=R12,TRUE,FALSE)</f>
        <v>0</v>
      </c>
      <c r="V12" t="e">
        <f t="shared" ref="V12:V75" ca="1" si="7">IF(U12,S12,NA())</f>
        <v>#N/A</v>
      </c>
      <c r="W12">
        <f t="shared" ref="W12:W75" si="8">T12</f>
        <v>5</v>
      </c>
    </row>
    <row r="13" spans="1:33">
      <c r="A13" t="s">
        <v>94</v>
      </c>
      <c r="B13">
        <v>1</v>
      </c>
      <c r="C13">
        <v>10</v>
      </c>
      <c r="D13" t="b" cm="1">
        <f t="array" aca="1" ref="D13" ca="1">INDEX('090_落下地点の計算'!$R$55:$AA$74,21-C13,B13)&lt;&gt;""</f>
        <v>0</v>
      </c>
      <c r="E13" t="e">
        <f t="shared" ca="1" si="6"/>
        <v>#N/A</v>
      </c>
      <c r="F13">
        <f t="shared" si="1"/>
        <v>10</v>
      </c>
      <c r="Q13" t="s">
        <v>145</v>
      </c>
      <c r="R13" s="5" t="s">
        <v>239</v>
      </c>
      <c r="S13">
        <v>5</v>
      </c>
      <c r="T13">
        <v>5</v>
      </c>
      <c r="U13" t="b" cm="1">
        <f t="array" aca="1" ref="U13" ca="1">IF(INDEX($T$2:$X$2,1,S13)=R13,TRUE,FALSE)</f>
        <v>0</v>
      </c>
      <c r="V13" t="e">
        <f t="shared" ca="1" si="7"/>
        <v>#N/A</v>
      </c>
      <c r="W13">
        <f t="shared" si="8"/>
        <v>5</v>
      </c>
    </row>
    <row r="14" spans="1:33">
      <c r="A14" t="s">
        <v>94</v>
      </c>
      <c r="B14">
        <v>1</v>
      </c>
      <c r="C14">
        <v>11</v>
      </c>
      <c r="D14" t="b" cm="1">
        <f t="array" aca="1" ref="D14" ca="1">INDEX('090_落下地点の計算'!$R$55:$AA$74,21-C14,B14)&lt;&gt;""</f>
        <v>0</v>
      </c>
      <c r="E14" t="e">
        <f t="shared" ca="1" si="6"/>
        <v>#N/A</v>
      </c>
      <c r="F14">
        <f t="shared" si="1"/>
        <v>11</v>
      </c>
      <c r="Q14" t="s">
        <v>146</v>
      </c>
      <c r="R14" s="5" t="s">
        <v>240</v>
      </c>
      <c r="S14">
        <v>5</v>
      </c>
      <c r="T14">
        <v>5</v>
      </c>
      <c r="U14" t="b" cm="1">
        <f t="array" aca="1" ref="U14" ca="1">IF(INDEX($T$2:$X$2,1,S14)=R14,TRUE,FALSE)</f>
        <v>0</v>
      </c>
      <c r="V14" t="e">
        <f t="shared" ca="1" si="7"/>
        <v>#N/A</v>
      </c>
      <c r="W14">
        <f t="shared" si="8"/>
        <v>5</v>
      </c>
    </row>
    <row r="15" spans="1:33">
      <c r="A15" t="s">
        <v>94</v>
      </c>
      <c r="B15">
        <v>1</v>
      </c>
      <c r="C15">
        <v>12</v>
      </c>
      <c r="D15" t="b" cm="1">
        <f t="array" aca="1" ref="D15" ca="1">INDEX('090_落下地点の計算'!$R$55:$AA$74,21-C15,B15)&lt;&gt;""</f>
        <v>0</v>
      </c>
      <c r="E15" t="e">
        <f t="shared" ca="1" si="6"/>
        <v>#N/A</v>
      </c>
      <c r="F15">
        <f t="shared" si="1"/>
        <v>12</v>
      </c>
      <c r="Q15" t="s">
        <v>147</v>
      </c>
      <c r="R15" s="5" t="s">
        <v>241</v>
      </c>
      <c r="S15">
        <v>5</v>
      </c>
      <c r="T15">
        <v>5</v>
      </c>
      <c r="U15" t="b" cm="1">
        <f t="array" aca="1" ref="U15" ca="1">IF(INDEX($T$2:$X$2,1,S15)=R15,TRUE,FALSE)</f>
        <v>0</v>
      </c>
      <c r="V15" t="e">
        <f t="shared" ca="1" si="7"/>
        <v>#N/A</v>
      </c>
      <c r="W15">
        <f t="shared" si="8"/>
        <v>5</v>
      </c>
    </row>
    <row r="16" spans="1:33">
      <c r="A16" t="s">
        <v>94</v>
      </c>
      <c r="B16">
        <v>1</v>
      </c>
      <c r="C16">
        <v>13</v>
      </c>
      <c r="D16" t="b" cm="1">
        <f t="array" aca="1" ref="D16" ca="1">INDEX('090_落下地点の計算'!$R$55:$AA$74,21-C16,B16)&lt;&gt;""</f>
        <v>0</v>
      </c>
      <c r="E16" t="e">
        <f t="shared" ca="1" si="6"/>
        <v>#N/A</v>
      </c>
      <c r="F16">
        <f t="shared" si="1"/>
        <v>13</v>
      </c>
      <c r="Q16" t="s">
        <v>148</v>
      </c>
      <c r="R16" s="5" t="s">
        <v>242</v>
      </c>
      <c r="S16">
        <v>5</v>
      </c>
      <c r="T16">
        <v>5</v>
      </c>
      <c r="U16" t="b" cm="1">
        <f t="array" aca="1" ref="U16" ca="1">IF(INDEX($T$2:$X$2,1,S16)=R16,TRUE,FALSE)</f>
        <v>0</v>
      </c>
      <c r="V16" t="e">
        <f t="shared" ca="1" si="7"/>
        <v>#N/A</v>
      </c>
      <c r="W16">
        <f t="shared" si="8"/>
        <v>5</v>
      </c>
    </row>
    <row r="17" spans="1:23">
      <c r="A17" t="s">
        <v>94</v>
      </c>
      <c r="B17">
        <v>1</v>
      </c>
      <c r="C17">
        <v>14</v>
      </c>
      <c r="D17" t="b" cm="1">
        <f t="array" aca="1" ref="D17" ca="1">INDEX('090_落下地点の計算'!$R$55:$AA$74,21-C17,B17)&lt;&gt;""</f>
        <v>0</v>
      </c>
      <c r="E17" t="e">
        <f t="shared" ca="1" si="6"/>
        <v>#N/A</v>
      </c>
      <c r="F17">
        <f t="shared" si="1"/>
        <v>14</v>
      </c>
      <c r="Q17" t="s">
        <v>149</v>
      </c>
      <c r="R17" s="5" t="s">
        <v>243</v>
      </c>
      <c r="S17">
        <v>5</v>
      </c>
      <c r="T17">
        <v>5</v>
      </c>
      <c r="U17" t="b" cm="1">
        <f t="array" aca="1" ref="U17" ca="1">IF(INDEX($T$2:$X$2,1,S17)=R17,TRUE,FALSE)</f>
        <v>0</v>
      </c>
      <c r="V17" t="e">
        <f t="shared" ca="1" si="7"/>
        <v>#N/A</v>
      </c>
      <c r="W17">
        <f t="shared" si="8"/>
        <v>5</v>
      </c>
    </row>
    <row r="18" spans="1:23">
      <c r="A18" t="s">
        <v>94</v>
      </c>
      <c r="B18">
        <v>1</v>
      </c>
      <c r="C18">
        <v>15</v>
      </c>
      <c r="D18" t="b" cm="1">
        <f t="array" aca="1" ref="D18" ca="1">INDEX('090_落下地点の計算'!$R$55:$AA$74,21-C18,B18)&lt;&gt;""</f>
        <v>0</v>
      </c>
      <c r="E18" t="e">
        <f t="shared" ca="1" si="6"/>
        <v>#N/A</v>
      </c>
      <c r="F18">
        <f t="shared" si="1"/>
        <v>15</v>
      </c>
      <c r="Q18" t="s">
        <v>150</v>
      </c>
      <c r="R18" s="5" t="s">
        <v>244</v>
      </c>
      <c r="S18">
        <v>5</v>
      </c>
      <c r="T18">
        <v>5</v>
      </c>
      <c r="U18" t="b" cm="1">
        <f t="array" aca="1" ref="U18" ca="1">IF(INDEX($T$2:$X$2,1,S18)=R18,TRUE,FALSE)</f>
        <v>0</v>
      </c>
      <c r="V18" t="e">
        <f t="shared" ca="1" si="7"/>
        <v>#N/A</v>
      </c>
      <c r="W18">
        <f t="shared" si="8"/>
        <v>5</v>
      </c>
    </row>
    <row r="19" spans="1:23">
      <c r="A19" t="s">
        <v>94</v>
      </c>
      <c r="B19">
        <v>1</v>
      </c>
      <c r="C19">
        <v>16</v>
      </c>
      <c r="D19" t="b" cm="1">
        <f t="array" aca="1" ref="D19" ca="1">INDEX('090_落下地点の計算'!$R$55:$AA$74,21-C19,B19)&lt;&gt;""</f>
        <v>0</v>
      </c>
      <c r="E19" t="e">
        <f t="shared" ca="1" si="6"/>
        <v>#N/A</v>
      </c>
      <c r="F19">
        <f t="shared" si="1"/>
        <v>16</v>
      </c>
      <c r="Q19" t="s">
        <v>151</v>
      </c>
      <c r="R19" s="5" t="s">
        <v>245</v>
      </c>
      <c r="S19">
        <v>5</v>
      </c>
      <c r="T19">
        <v>5</v>
      </c>
      <c r="U19" t="b" cm="1">
        <f t="array" aca="1" ref="U19" ca="1">IF(INDEX($T$2:$X$2,1,S19)=R19,TRUE,FALSE)</f>
        <v>0</v>
      </c>
      <c r="V19" t="e">
        <f t="shared" ca="1" si="7"/>
        <v>#N/A</v>
      </c>
      <c r="W19">
        <f t="shared" si="8"/>
        <v>5</v>
      </c>
    </row>
    <row r="20" spans="1:23">
      <c r="A20" t="s">
        <v>94</v>
      </c>
      <c r="B20">
        <v>1</v>
      </c>
      <c r="C20">
        <v>17</v>
      </c>
      <c r="D20" t="b" cm="1">
        <f t="array" aca="1" ref="D20" ca="1">INDEX('090_落下地点の計算'!$R$55:$AA$74,21-C20,B20)&lt;&gt;""</f>
        <v>0</v>
      </c>
      <c r="E20" t="e">
        <f t="shared" ca="1" si="6"/>
        <v>#N/A</v>
      </c>
      <c r="F20">
        <f t="shared" si="1"/>
        <v>17</v>
      </c>
      <c r="Q20" t="s">
        <v>152</v>
      </c>
      <c r="R20" s="5" t="s">
        <v>246</v>
      </c>
      <c r="S20">
        <v>5</v>
      </c>
      <c r="T20">
        <v>5</v>
      </c>
      <c r="U20" t="b" cm="1">
        <f t="array" aca="1" ref="U20" ca="1">IF(INDEX($T$2:$X$2,1,S20)=R20,TRUE,FALSE)</f>
        <v>0</v>
      </c>
      <c r="V20" t="e">
        <f t="shared" ca="1" si="7"/>
        <v>#N/A</v>
      </c>
      <c r="W20">
        <f t="shared" si="8"/>
        <v>5</v>
      </c>
    </row>
    <row r="21" spans="1:23">
      <c r="A21" t="s">
        <v>94</v>
      </c>
      <c r="B21">
        <v>1</v>
      </c>
      <c r="C21">
        <v>18</v>
      </c>
      <c r="D21" t="b" cm="1">
        <f t="array" aca="1" ref="D21" ca="1">INDEX('090_落下地点の計算'!$R$55:$AA$74,21-C21,B21)&lt;&gt;""</f>
        <v>0</v>
      </c>
      <c r="E21" t="e">
        <f t="shared" ca="1" si="6"/>
        <v>#N/A</v>
      </c>
      <c r="F21">
        <f t="shared" si="1"/>
        <v>18</v>
      </c>
      <c r="Q21" t="s">
        <v>153</v>
      </c>
      <c r="R21" s="5" t="s">
        <v>237</v>
      </c>
      <c r="S21">
        <v>4</v>
      </c>
      <c r="T21">
        <v>5</v>
      </c>
      <c r="U21" t="b" cm="1">
        <f t="array" aca="1" ref="U21" ca="1">IF(INDEX($T$2:$X$2,1,S21)=R21,TRUE,FALSE)</f>
        <v>0</v>
      </c>
      <c r="V21" t="e">
        <f t="shared" ca="1" si="7"/>
        <v>#N/A</v>
      </c>
      <c r="W21">
        <f t="shared" si="8"/>
        <v>5</v>
      </c>
    </row>
    <row r="22" spans="1:23">
      <c r="A22" t="s">
        <v>94</v>
      </c>
      <c r="B22">
        <v>1</v>
      </c>
      <c r="C22">
        <v>19</v>
      </c>
      <c r="D22" t="b" cm="1">
        <f t="array" aca="1" ref="D22" ca="1">INDEX('090_落下地点の計算'!$R$55:$AA$74,21-C22,B22)&lt;&gt;""</f>
        <v>0</v>
      </c>
      <c r="E22" t="e">
        <f t="shared" ca="1" si="6"/>
        <v>#N/A</v>
      </c>
      <c r="F22">
        <f t="shared" si="1"/>
        <v>19</v>
      </c>
      <c r="Q22" t="s">
        <v>154</v>
      </c>
      <c r="R22" s="5" t="s">
        <v>238</v>
      </c>
      <c r="S22">
        <v>4</v>
      </c>
      <c r="T22">
        <v>5</v>
      </c>
      <c r="U22" t="b" cm="1">
        <f t="array" aca="1" ref="U22" ca="1">IF(INDEX($T$2:$X$2,1,S22)=R22,TRUE,FALSE)</f>
        <v>0</v>
      </c>
      <c r="V22" t="e">
        <f t="shared" ca="1" si="7"/>
        <v>#N/A</v>
      </c>
      <c r="W22">
        <f t="shared" si="8"/>
        <v>5</v>
      </c>
    </row>
    <row r="23" spans="1:23">
      <c r="A23" t="s">
        <v>94</v>
      </c>
      <c r="B23">
        <v>1</v>
      </c>
      <c r="C23">
        <v>20</v>
      </c>
      <c r="D23" t="b" cm="1">
        <f t="array" aca="1" ref="D23" ca="1">INDEX('090_落下地点の計算'!$R$55:$AA$74,21-C23,B23)&lt;&gt;""</f>
        <v>0</v>
      </c>
      <c r="E23" t="e">
        <f t="shared" ca="1" si="6"/>
        <v>#N/A</v>
      </c>
      <c r="F23">
        <f t="shared" si="1"/>
        <v>20</v>
      </c>
      <c r="Q23" t="s">
        <v>155</v>
      </c>
      <c r="R23" s="5" t="s">
        <v>239</v>
      </c>
      <c r="S23">
        <v>4</v>
      </c>
      <c r="T23">
        <v>5</v>
      </c>
      <c r="U23" t="b" cm="1">
        <f t="array" aca="1" ref="U23" ca="1">IF(INDEX($T$2:$X$2,1,S23)=R23,TRUE,FALSE)</f>
        <v>0</v>
      </c>
      <c r="V23" t="e">
        <f t="shared" ca="1" si="7"/>
        <v>#N/A</v>
      </c>
      <c r="W23">
        <f t="shared" si="8"/>
        <v>5</v>
      </c>
    </row>
    <row r="24" spans="1:23">
      <c r="A24" t="s">
        <v>94</v>
      </c>
      <c r="B24">
        <v>2</v>
      </c>
      <c r="C24">
        <v>1</v>
      </c>
      <c r="D24" t="b" cm="1">
        <f t="array" aca="1" ref="D24" ca="1">INDEX('090_落下地点の計算'!$R$55:$AA$74,21-C24,B24)&lt;&gt;""</f>
        <v>0</v>
      </c>
      <c r="E24" t="e">
        <f t="shared" ca="1" si="6"/>
        <v>#N/A</v>
      </c>
      <c r="F24">
        <f t="shared" si="1"/>
        <v>1</v>
      </c>
      <c r="Q24" t="s">
        <v>156</v>
      </c>
      <c r="R24" s="5" t="s">
        <v>240</v>
      </c>
      <c r="S24">
        <v>4</v>
      </c>
      <c r="T24">
        <v>5</v>
      </c>
      <c r="U24" t="b" cm="1">
        <f t="array" aca="1" ref="U24" ca="1">IF(INDEX($T$2:$X$2,1,S24)=R24,TRUE,FALSE)</f>
        <v>0</v>
      </c>
      <c r="V24" t="e">
        <f t="shared" ca="1" si="7"/>
        <v>#N/A</v>
      </c>
      <c r="W24">
        <f t="shared" si="8"/>
        <v>5</v>
      </c>
    </row>
    <row r="25" spans="1:23">
      <c r="A25" t="s">
        <v>94</v>
      </c>
      <c r="B25">
        <v>2</v>
      </c>
      <c r="C25">
        <v>2</v>
      </c>
      <c r="D25" t="b" cm="1">
        <f t="array" aca="1" ref="D25" ca="1">INDEX('090_落下地点の計算'!$R$55:$AA$74,21-C25,B25)&lt;&gt;""</f>
        <v>0</v>
      </c>
      <c r="E25" t="e">
        <f t="shared" ca="1" si="6"/>
        <v>#N/A</v>
      </c>
      <c r="F25">
        <f t="shared" si="1"/>
        <v>2</v>
      </c>
      <c r="Q25" t="s">
        <v>157</v>
      </c>
      <c r="R25" s="5" t="s">
        <v>241</v>
      </c>
      <c r="S25">
        <v>4</v>
      </c>
      <c r="T25">
        <v>5</v>
      </c>
      <c r="U25" t="b" cm="1">
        <f t="array" aca="1" ref="U25" ca="1">IF(INDEX($T$2:$X$2,1,S25)=R25,TRUE,FALSE)</f>
        <v>0</v>
      </c>
      <c r="V25" t="e">
        <f t="shared" ca="1" si="7"/>
        <v>#N/A</v>
      </c>
      <c r="W25">
        <f t="shared" si="8"/>
        <v>5</v>
      </c>
    </row>
    <row r="26" spans="1:23">
      <c r="A26" t="s">
        <v>94</v>
      </c>
      <c r="B26">
        <v>2</v>
      </c>
      <c r="C26">
        <v>3</v>
      </c>
      <c r="D26" t="b" cm="1">
        <f t="array" aca="1" ref="D26" ca="1">INDEX('090_落下地点の計算'!$R$55:$AA$74,21-C26,B26)&lt;&gt;""</f>
        <v>0</v>
      </c>
      <c r="E26" t="e">
        <f t="shared" ca="1" si="6"/>
        <v>#N/A</v>
      </c>
      <c r="F26">
        <f t="shared" si="1"/>
        <v>3</v>
      </c>
      <c r="Q26" t="s">
        <v>158</v>
      </c>
      <c r="R26" s="5" t="s">
        <v>242</v>
      </c>
      <c r="S26">
        <v>4</v>
      </c>
      <c r="T26">
        <v>5</v>
      </c>
      <c r="U26" t="b" cm="1">
        <f t="array" aca="1" ref="U26" ca="1">IF(INDEX($T$2:$X$2,1,S26)=R26,TRUE,FALSE)</f>
        <v>0</v>
      </c>
      <c r="V26" t="e">
        <f t="shared" ca="1" si="7"/>
        <v>#N/A</v>
      </c>
      <c r="W26">
        <f t="shared" si="8"/>
        <v>5</v>
      </c>
    </row>
    <row r="27" spans="1:23">
      <c r="A27" t="s">
        <v>94</v>
      </c>
      <c r="B27">
        <v>2</v>
      </c>
      <c r="C27">
        <v>4</v>
      </c>
      <c r="D27" t="b" cm="1">
        <f t="array" aca="1" ref="D27" ca="1">INDEX('090_落下地点の計算'!$R$55:$AA$74,21-C27,B27)&lt;&gt;""</f>
        <v>0</v>
      </c>
      <c r="E27" t="e">
        <f t="shared" ca="1" si="6"/>
        <v>#N/A</v>
      </c>
      <c r="F27">
        <f t="shared" si="1"/>
        <v>4</v>
      </c>
      <c r="Q27" t="s">
        <v>159</v>
      </c>
      <c r="R27" s="5" t="s">
        <v>243</v>
      </c>
      <c r="S27">
        <v>4</v>
      </c>
      <c r="T27">
        <v>5</v>
      </c>
      <c r="U27" t="b" cm="1">
        <f t="array" aca="1" ref="U27" ca="1">IF(INDEX($T$2:$X$2,1,S27)=R27,TRUE,FALSE)</f>
        <v>0</v>
      </c>
      <c r="V27" t="e">
        <f t="shared" ca="1" si="7"/>
        <v>#N/A</v>
      </c>
      <c r="W27">
        <f t="shared" si="8"/>
        <v>5</v>
      </c>
    </row>
    <row r="28" spans="1:23">
      <c r="A28" t="s">
        <v>94</v>
      </c>
      <c r="B28">
        <v>2</v>
      </c>
      <c r="C28">
        <v>5</v>
      </c>
      <c r="D28" t="b" cm="1">
        <f t="array" aca="1" ref="D28" ca="1">INDEX('090_落下地点の計算'!$R$55:$AA$74,21-C28,B28)&lt;&gt;""</f>
        <v>0</v>
      </c>
      <c r="E28" t="e">
        <f t="shared" ca="1" si="6"/>
        <v>#N/A</v>
      </c>
      <c r="F28">
        <f t="shared" si="1"/>
        <v>5</v>
      </c>
      <c r="Q28" t="s">
        <v>160</v>
      </c>
      <c r="R28" s="5" t="s">
        <v>244</v>
      </c>
      <c r="S28">
        <v>4</v>
      </c>
      <c r="T28">
        <v>5</v>
      </c>
      <c r="U28" t="b" cm="1">
        <f t="array" aca="1" ref="U28" ca="1">IF(INDEX($T$2:$X$2,1,S28)=R28,TRUE,FALSE)</f>
        <v>0</v>
      </c>
      <c r="V28" t="e">
        <f t="shared" ca="1" si="7"/>
        <v>#N/A</v>
      </c>
      <c r="W28">
        <f t="shared" si="8"/>
        <v>5</v>
      </c>
    </row>
    <row r="29" spans="1:23">
      <c r="A29" t="s">
        <v>94</v>
      </c>
      <c r="B29">
        <v>2</v>
      </c>
      <c r="C29">
        <v>6</v>
      </c>
      <c r="D29" t="b" cm="1">
        <f t="array" aca="1" ref="D29" ca="1">INDEX('090_落下地点の計算'!$R$55:$AA$74,21-C29,B29)&lt;&gt;""</f>
        <v>0</v>
      </c>
      <c r="E29" t="e">
        <f t="shared" ca="1" si="6"/>
        <v>#N/A</v>
      </c>
      <c r="F29">
        <f t="shared" si="1"/>
        <v>6</v>
      </c>
      <c r="Q29" t="s">
        <v>161</v>
      </c>
      <c r="R29" s="5" t="s">
        <v>245</v>
      </c>
      <c r="S29">
        <v>4</v>
      </c>
      <c r="T29">
        <v>5</v>
      </c>
      <c r="U29" t="b" cm="1">
        <f t="array" aca="1" ref="U29" ca="1">IF(INDEX($T$2:$X$2,1,S29)=R29,TRUE,FALSE)</f>
        <v>0</v>
      </c>
      <c r="V29" t="e">
        <f t="shared" ca="1" si="7"/>
        <v>#N/A</v>
      </c>
      <c r="W29">
        <f t="shared" si="8"/>
        <v>5</v>
      </c>
    </row>
    <row r="30" spans="1:23">
      <c r="A30" t="s">
        <v>94</v>
      </c>
      <c r="B30">
        <v>2</v>
      </c>
      <c r="C30">
        <v>7</v>
      </c>
      <c r="D30" t="b" cm="1">
        <f t="array" aca="1" ref="D30" ca="1">INDEX('090_落下地点の計算'!$R$55:$AA$74,21-C30,B30)&lt;&gt;""</f>
        <v>0</v>
      </c>
      <c r="E30" t="e">
        <f t="shared" ca="1" si="6"/>
        <v>#N/A</v>
      </c>
      <c r="F30">
        <f t="shared" si="1"/>
        <v>7</v>
      </c>
      <c r="Q30" t="s">
        <v>162</v>
      </c>
      <c r="R30" s="5" t="s">
        <v>246</v>
      </c>
      <c r="S30">
        <v>4</v>
      </c>
      <c r="T30">
        <v>5</v>
      </c>
      <c r="U30" t="b" cm="1">
        <f t="array" aca="1" ref="U30" ca="1">IF(INDEX($T$2:$X$2,1,S30)=R30,TRUE,FALSE)</f>
        <v>0</v>
      </c>
      <c r="V30" t="e">
        <f t="shared" ca="1" si="7"/>
        <v>#N/A</v>
      </c>
      <c r="W30">
        <f t="shared" si="8"/>
        <v>5</v>
      </c>
    </row>
    <row r="31" spans="1:23">
      <c r="A31" t="s">
        <v>94</v>
      </c>
      <c r="B31">
        <v>2</v>
      </c>
      <c r="C31">
        <v>8</v>
      </c>
      <c r="D31" t="b" cm="1">
        <f t="array" aca="1" ref="D31" ca="1">INDEX('090_落下地点の計算'!$R$55:$AA$74,21-C31,B31)&lt;&gt;""</f>
        <v>0</v>
      </c>
      <c r="E31" t="e">
        <f t="shared" ca="1" si="6"/>
        <v>#N/A</v>
      </c>
      <c r="F31">
        <f t="shared" si="1"/>
        <v>8</v>
      </c>
      <c r="Q31" t="s">
        <v>163</v>
      </c>
      <c r="R31" s="5" t="s">
        <v>237</v>
      </c>
      <c r="S31">
        <v>3</v>
      </c>
      <c r="T31">
        <v>5</v>
      </c>
      <c r="U31" t="b" cm="1">
        <f t="array" aca="1" ref="U31" ca="1">IF(INDEX($T$2:$X$2,1,S31)=R31,TRUE,FALSE)</f>
        <v>0</v>
      </c>
      <c r="V31" t="e">
        <f t="shared" ca="1" si="7"/>
        <v>#N/A</v>
      </c>
      <c r="W31">
        <f t="shared" si="8"/>
        <v>5</v>
      </c>
    </row>
    <row r="32" spans="1:23">
      <c r="A32" t="s">
        <v>94</v>
      </c>
      <c r="B32">
        <v>2</v>
      </c>
      <c r="C32">
        <v>9</v>
      </c>
      <c r="D32" t="b" cm="1">
        <f t="array" aca="1" ref="D32" ca="1">INDEX('090_落下地点の計算'!$R$55:$AA$74,21-C32,B32)&lt;&gt;""</f>
        <v>0</v>
      </c>
      <c r="E32" t="e">
        <f t="shared" ca="1" si="6"/>
        <v>#N/A</v>
      </c>
      <c r="F32">
        <f t="shared" si="1"/>
        <v>9</v>
      </c>
      <c r="Q32" t="s">
        <v>164</v>
      </c>
      <c r="R32" s="5" t="s">
        <v>238</v>
      </c>
      <c r="S32">
        <v>3</v>
      </c>
      <c r="T32">
        <v>5</v>
      </c>
      <c r="U32" t="b" cm="1">
        <f t="array" aca="1" ref="U32" ca="1">IF(INDEX($T$2:$X$2,1,S32)=R32,TRUE,FALSE)</f>
        <v>0</v>
      </c>
      <c r="V32" t="e">
        <f t="shared" ca="1" si="7"/>
        <v>#N/A</v>
      </c>
      <c r="W32">
        <f t="shared" si="8"/>
        <v>5</v>
      </c>
    </row>
    <row r="33" spans="1:23">
      <c r="A33" t="s">
        <v>94</v>
      </c>
      <c r="B33">
        <v>2</v>
      </c>
      <c r="C33">
        <v>10</v>
      </c>
      <c r="D33" t="b" cm="1">
        <f t="array" aca="1" ref="D33" ca="1">INDEX('090_落下地点の計算'!$R$55:$AA$74,21-C33,B33)&lt;&gt;""</f>
        <v>0</v>
      </c>
      <c r="E33" t="e">
        <f t="shared" ca="1" si="6"/>
        <v>#N/A</v>
      </c>
      <c r="F33">
        <f t="shared" si="1"/>
        <v>10</v>
      </c>
      <c r="Q33" t="s">
        <v>165</v>
      </c>
      <c r="R33" s="5" t="s">
        <v>239</v>
      </c>
      <c r="S33">
        <v>3</v>
      </c>
      <c r="T33">
        <v>5</v>
      </c>
      <c r="U33" t="b" cm="1">
        <f t="array" aca="1" ref="U33" ca="1">IF(INDEX($T$2:$X$2,1,S33)=R33,TRUE,FALSE)</f>
        <v>0</v>
      </c>
      <c r="V33" t="e">
        <f t="shared" ca="1" si="7"/>
        <v>#N/A</v>
      </c>
      <c r="W33">
        <f t="shared" si="8"/>
        <v>5</v>
      </c>
    </row>
    <row r="34" spans="1:23">
      <c r="A34" t="s">
        <v>94</v>
      </c>
      <c r="B34">
        <v>2</v>
      </c>
      <c r="C34">
        <v>11</v>
      </c>
      <c r="D34" t="b" cm="1">
        <f t="array" aca="1" ref="D34" ca="1">INDEX('090_落下地点の計算'!$R$55:$AA$74,21-C34,B34)&lt;&gt;""</f>
        <v>0</v>
      </c>
      <c r="E34" t="e">
        <f t="shared" ca="1" si="6"/>
        <v>#N/A</v>
      </c>
      <c r="F34">
        <f t="shared" si="1"/>
        <v>11</v>
      </c>
      <c r="Q34" t="s">
        <v>166</v>
      </c>
      <c r="R34" s="5" t="s">
        <v>240</v>
      </c>
      <c r="S34">
        <v>3</v>
      </c>
      <c r="T34">
        <v>5</v>
      </c>
      <c r="U34" t="b" cm="1">
        <f t="array" aca="1" ref="U34" ca="1">IF(INDEX($T$2:$X$2,1,S34)=R34,TRUE,FALSE)</f>
        <v>0</v>
      </c>
      <c r="V34" t="e">
        <f t="shared" ca="1" si="7"/>
        <v>#N/A</v>
      </c>
      <c r="W34">
        <f t="shared" si="8"/>
        <v>5</v>
      </c>
    </row>
    <row r="35" spans="1:23">
      <c r="A35" t="s">
        <v>94</v>
      </c>
      <c r="B35">
        <v>2</v>
      </c>
      <c r="C35">
        <v>12</v>
      </c>
      <c r="D35" t="b" cm="1">
        <f t="array" aca="1" ref="D35" ca="1">INDEX('090_落下地点の計算'!$R$55:$AA$74,21-C35,B35)&lt;&gt;""</f>
        <v>0</v>
      </c>
      <c r="E35" t="e">
        <f t="shared" ca="1" si="6"/>
        <v>#N/A</v>
      </c>
      <c r="F35">
        <f t="shared" ref="F35:F67" si="9">C35</f>
        <v>12</v>
      </c>
      <c r="Q35" t="s">
        <v>167</v>
      </c>
      <c r="R35" s="5" t="s">
        <v>241</v>
      </c>
      <c r="S35">
        <v>3</v>
      </c>
      <c r="T35">
        <v>5</v>
      </c>
      <c r="U35" t="b" cm="1">
        <f t="array" aca="1" ref="U35" ca="1">IF(INDEX($T$2:$X$2,1,S35)=R35,TRUE,FALSE)</f>
        <v>0</v>
      </c>
      <c r="V35" t="e">
        <f t="shared" ca="1" si="7"/>
        <v>#N/A</v>
      </c>
      <c r="W35">
        <f t="shared" si="8"/>
        <v>5</v>
      </c>
    </row>
    <row r="36" spans="1:23">
      <c r="A36" t="s">
        <v>94</v>
      </c>
      <c r="B36">
        <v>2</v>
      </c>
      <c r="C36">
        <v>13</v>
      </c>
      <c r="D36" t="b" cm="1">
        <f t="array" aca="1" ref="D36" ca="1">INDEX('090_落下地点の計算'!$R$55:$AA$74,21-C36,B36)&lt;&gt;""</f>
        <v>0</v>
      </c>
      <c r="E36" t="e">
        <f t="shared" ca="1" si="6"/>
        <v>#N/A</v>
      </c>
      <c r="F36">
        <f t="shared" si="9"/>
        <v>13</v>
      </c>
      <c r="Q36" t="s">
        <v>168</v>
      </c>
      <c r="R36" s="5" t="s">
        <v>242</v>
      </c>
      <c r="S36">
        <v>3</v>
      </c>
      <c r="T36">
        <v>5</v>
      </c>
      <c r="U36" t="b" cm="1">
        <f t="array" aca="1" ref="U36" ca="1">IF(INDEX($T$2:$X$2,1,S36)=R36,TRUE,FALSE)</f>
        <v>0</v>
      </c>
      <c r="V36" t="e">
        <f t="shared" ca="1" si="7"/>
        <v>#N/A</v>
      </c>
      <c r="W36">
        <f t="shared" si="8"/>
        <v>5</v>
      </c>
    </row>
    <row r="37" spans="1:23">
      <c r="A37" t="s">
        <v>94</v>
      </c>
      <c r="B37">
        <v>2</v>
      </c>
      <c r="C37">
        <v>14</v>
      </c>
      <c r="D37" t="b" cm="1">
        <f t="array" aca="1" ref="D37" ca="1">INDEX('090_落下地点の計算'!$R$55:$AA$74,21-C37,B37)&lt;&gt;""</f>
        <v>0</v>
      </c>
      <c r="E37" t="e">
        <f t="shared" ca="1" si="6"/>
        <v>#N/A</v>
      </c>
      <c r="F37">
        <f t="shared" si="9"/>
        <v>14</v>
      </c>
      <c r="Q37" t="s">
        <v>169</v>
      </c>
      <c r="R37" s="5" t="s">
        <v>243</v>
      </c>
      <c r="S37">
        <v>3</v>
      </c>
      <c r="T37">
        <v>5</v>
      </c>
      <c r="U37" t="b" cm="1">
        <f t="array" aca="1" ref="U37" ca="1">IF(INDEX($T$2:$X$2,1,S37)=R37,TRUE,FALSE)</f>
        <v>0</v>
      </c>
      <c r="V37" t="e">
        <f t="shared" ca="1" si="7"/>
        <v>#N/A</v>
      </c>
      <c r="W37">
        <f t="shared" si="8"/>
        <v>5</v>
      </c>
    </row>
    <row r="38" spans="1:23">
      <c r="A38" t="s">
        <v>94</v>
      </c>
      <c r="B38">
        <v>2</v>
      </c>
      <c r="C38">
        <v>15</v>
      </c>
      <c r="D38" t="b" cm="1">
        <f t="array" aca="1" ref="D38" ca="1">INDEX('090_落下地点の計算'!$R$55:$AA$74,21-C38,B38)&lt;&gt;""</f>
        <v>0</v>
      </c>
      <c r="E38" t="e">
        <f t="shared" ca="1" si="6"/>
        <v>#N/A</v>
      </c>
      <c r="F38">
        <f t="shared" si="9"/>
        <v>15</v>
      </c>
      <c r="Q38" t="s">
        <v>170</v>
      </c>
      <c r="R38" s="5" t="s">
        <v>244</v>
      </c>
      <c r="S38">
        <v>3</v>
      </c>
      <c r="T38">
        <v>5</v>
      </c>
      <c r="U38" t="b" cm="1">
        <f t="array" aca="1" ref="U38" ca="1">IF(INDEX($T$2:$X$2,1,S38)=R38,TRUE,FALSE)</f>
        <v>0</v>
      </c>
      <c r="V38" t="e">
        <f t="shared" ca="1" si="7"/>
        <v>#N/A</v>
      </c>
      <c r="W38">
        <f t="shared" si="8"/>
        <v>5</v>
      </c>
    </row>
    <row r="39" spans="1:23">
      <c r="A39" t="s">
        <v>94</v>
      </c>
      <c r="B39">
        <v>2</v>
      </c>
      <c r="C39">
        <v>16</v>
      </c>
      <c r="D39" t="b" cm="1">
        <f t="array" aca="1" ref="D39" ca="1">INDEX('090_落下地点の計算'!$R$55:$AA$74,21-C39,B39)&lt;&gt;""</f>
        <v>0</v>
      </c>
      <c r="E39" t="e">
        <f t="shared" ca="1" si="6"/>
        <v>#N/A</v>
      </c>
      <c r="F39">
        <f t="shared" si="9"/>
        <v>16</v>
      </c>
      <c r="Q39" t="s">
        <v>171</v>
      </c>
      <c r="R39" s="5" t="s">
        <v>245</v>
      </c>
      <c r="S39">
        <v>3</v>
      </c>
      <c r="T39">
        <v>5</v>
      </c>
      <c r="U39" t="b" cm="1">
        <f t="array" aca="1" ref="U39" ca="1">IF(INDEX($T$2:$X$2,1,S39)=R39,TRUE,FALSE)</f>
        <v>0</v>
      </c>
      <c r="V39" t="e">
        <f t="shared" ca="1" si="7"/>
        <v>#N/A</v>
      </c>
      <c r="W39">
        <f t="shared" si="8"/>
        <v>5</v>
      </c>
    </row>
    <row r="40" spans="1:23">
      <c r="A40" t="s">
        <v>94</v>
      </c>
      <c r="B40">
        <v>2</v>
      </c>
      <c r="C40">
        <v>17</v>
      </c>
      <c r="D40" t="b" cm="1">
        <f t="array" aca="1" ref="D40" ca="1">INDEX('090_落下地点の計算'!$R$55:$AA$74,21-C40,B40)&lt;&gt;""</f>
        <v>0</v>
      </c>
      <c r="E40" t="e">
        <f t="shared" ca="1" si="6"/>
        <v>#N/A</v>
      </c>
      <c r="F40">
        <f t="shared" si="9"/>
        <v>17</v>
      </c>
      <c r="Q40" t="s">
        <v>172</v>
      </c>
      <c r="R40" s="5" t="s">
        <v>246</v>
      </c>
      <c r="S40">
        <v>3</v>
      </c>
      <c r="T40">
        <v>5</v>
      </c>
      <c r="U40" t="b" cm="1">
        <f t="array" aca="1" ref="U40" ca="1">IF(INDEX($T$2:$X$2,1,S40)=R40,TRUE,FALSE)</f>
        <v>0</v>
      </c>
      <c r="V40" t="e">
        <f t="shared" ca="1" si="7"/>
        <v>#N/A</v>
      </c>
      <c r="W40">
        <f t="shared" si="8"/>
        <v>5</v>
      </c>
    </row>
    <row r="41" spans="1:23">
      <c r="A41" t="s">
        <v>94</v>
      </c>
      <c r="B41">
        <v>2</v>
      </c>
      <c r="C41">
        <v>18</v>
      </c>
      <c r="D41" t="b" cm="1">
        <f t="array" aca="1" ref="D41" ca="1">INDEX('090_落下地点の計算'!$R$55:$AA$74,21-C41,B41)&lt;&gt;""</f>
        <v>0</v>
      </c>
      <c r="E41" t="e">
        <f t="shared" ca="1" si="6"/>
        <v>#N/A</v>
      </c>
      <c r="F41">
        <f t="shared" si="9"/>
        <v>18</v>
      </c>
      <c r="Q41" t="s">
        <v>173</v>
      </c>
      <c r="R41" s="5" t="s">
        <v>237</v>
      </c>
      <c r="S41">
        <v>2</v>
      </c>
      <c r="T41">
        <v>5</v>
      </c>
      <c r="U41" t="b" cm="1">
        <f t="array" aca="1" ref="U41" ca="1">IF(INDEX($T$2:$X$2,1,S41)=R41,TRUE,FALSE)</f>
        <v>0</v>
      </c>
      <c r="V41" t="e">
        <f t="shared" ca="1" si="7"/>
        <v>#N/A</v>
      </c>
      <c r="W41">
        <f t="shared" si="8"/>
        <v>5</v>
      </c>
    </row>
    <row r="42" spans="1:23">
      <c r="A42" t="s">
        <v>94</v>
      </c>
      <c r="B42">
        <v>2</v>
      </c>
      <c r="C42">
        <v>19</v>
      </c>
      <c r="D42" t="b" cm="1">
        <f t="array" aca="1" ref="D42" ca="1">INDEX('090_落下地点の計算'!$R$55:$AA$74,21-C42,B42)&lt;&gt;""</f>
        <v>0</v>
      </c>
      <c r="E42" t="e">
        <f t="shared" ca="1" si="6"/>
        <v>#N/A</v>
      </c>
      <c r="F42">
        <f t="shared" si="9"/>
        <v>19</v>
      </c>
      <c r="Q42" t="s">
        <v>174</v>
      </c>
      <c r="R42" s="5" t="s">
        <v>238</v>
      </c>
      <c r="S42">
        <v>2</v>
      </c>
      <c r="T42">
        <v>5</v>
      </c>
      <c r="U42" t="b" cm="1">
        <f t="array" aca="1" ref="U42" ca="1">IF(INDEX($T$2:$X$2,1,S42)=R42,TRUE,FALSE)</f>
        <v>0</v>
      </c>
      <c r="V42" t="e">
        <f t="shared" ca="1" si="7"/>
        <v>#N/A</v>
      </c>
      <c r="W42">
        <f t="shared" si="8"/>
        <v>5</v>
      </c>
    </row>
    <row r="43" spans="1:23">
      <c r="A43" t="s">
        <v>94</v>
      </c>
      <c r="B43">
        <v>2</v>
      </c>
      <c r="C43">
        <v>20</v>
      </c>
      <c r="D43" t="b" cm="1">
        <f t="array" aca="1" ref="D43" ca="1">INDEX('090_落下地点の計算'!$R$55:$AA$74,21-C43,B43)&lt;&gt;""</f>
        <v>0</v>
      </c>
      <c r="E43" t="e">
        <f t="shared" ca="1" si="6"/>
        <v>#N/A</v>
      </c>
      <c r="F43">
        <f t="shared" si="9"/>
        <v>20</v>
      </c>
      <c r="Q43" t="s">
        <v>175</v>
      </c>
      <c r="R43" s="5" t="s">
        <v>239</v>
      </c>
      <c r="S43">
        <v>2</v>
      </c>
      <c r="T43">
        <v>5</v>
      </c>
      <c r="U43" t="b" cm="1">
        <f t="array" aca="1" ref="U43" ca="1">IF(INDEX($T$2:$X$2,1,S43)=R43,TRUE,FALSE)</f>
        <v>0</v>
      </c>
      <c r="V43" t="e">
        <f t="shared" ca="1" si="7"/>
        <v>#N/A</v>
      </c>
      <c r="W43">
        <f t="shared" si="8"/>
        <v>5</v>
      </c>
    </row>
    <row r="44" spans="1:23">
      <c r="A44" t="s">
        <v>94</v>
      </c>
      <c r="B44">
        <v>3</v>
      </c>
      <c r="C44">
        <v>1</v>
      </c>
      <c r="D44" t="b" cm="1">
        <f t="array" aca="1" ref="D44" ca="1">INDEX('090_落下地点の計算'!$R$55:$AA$74,21-C44,B44)&lt;&gt;""</f>
        <v>0</v>
      </c>
      <c r="E44" t="e">
        <f t="shared" ca="1" si="6"/>
        <v>#N/A</v>
      </c>
      <c r="F44">
        <f t="shared" si="9"/>
        <v>1</v>
      </c>
      <c r="Q44" t="s">
        <v>176</v>
      </c>
      <c r="R44" s="5" t="s">
        <v>240</v>
      </c>
      <c r="S44">
        <v>2</v>
      </c>
      <c r="T44">
        <v>5</v>
      </c>
      <c r="U44" t="b" cm="1">
        <f t="array" aca="1" ref="U44" ca="1">IF(INDEX($T$2:$X$2,1,S44)=R44,TRUE,FALSE)</f>
        <v>0</v>
      </c>
      <c r="V44" t="e">
        <f t="shared" ca="1" si="7"/>
        <v>#N/A</v>
      </c>
      <c r="W44">
        <f t="shared" si="8"/>
        <v>5</v>
      </c>
    </row>
    <row r="45" spans="1:23">
      <c r="A45" t="s">
        <v>94</v>
      </c>
      <c r="B45">
        <v>3</v>
      </c>
      <c r="C45">
        <v>2</v>
      </c>
      <c r="D45" t="b" cm="1">
        <f t="array" aca="1" ref="D45" ca="1">INDEX('090_落下地点の計算'!$R$55:$AA$74,21-C45,B45)&lt;&gt;""</f>
        <v>0</v>
      </c>
      <c r="E45" t="e">
        <f t="shared" ca="1" si="6"/>
        <v>#N/A</v>
      </c>
      <c r="F45">
        <f t="shared" si="9"/>
        <v>2</v>
      </c>
      <c r="Q45" t="s">
        <v>177</v>
      </c>
      <c r="R45" s="5" t="s">
        <v>241</v>
      </c>
      <c r="S45">
        <v>2</v>
      </c>
      <c r="T45">
        <v>5</v>
      </c>
      <c r="U45" t="b" cm="1">
        <f t="array" aca="1" ref="U45" ca="1">IF(INDEX($T$2:$X$2,1,S45)=R45,TRUE,FALSE)</f>
        <v>0</v>
      </c>
      <c r="V45" t="e">
        <f t="shared" ca="1" si="7"/>
        <v>#N/A</v>
      </c>
      <c r="W45">
        <f t="shared" si="8"/>
        <v>5</v>
      </c>
    </row>
    <row r="46" spans="1:23">
      <c r="A46" t="s">
        <v>94</v>
      </c>
      <c r="B46">
        <v>3</v>
      </c>
      <c r="C46">
        <v>3</v>
      </c>
      <c r="D46" t="b" cm="1">
        <f t="array" aca="1" ref="D46" ca="1">INDEX('090_落下地点の計算'!$R$55:$AA$74,21-C46,B46)&lt;&gt;""</f>
        <v>0</v>
      </c>
      <c r="E46" t="e">
        <f t="shared" ca="1" si="6"/>
        <v>#N/A</v>
      </c>
      <c r="F46">
        <f t="shared" si="9"/>
        <v>3</v>
      </c>
      <c r="Q46" t="s">
        <v>178</v>
      </c>
      <c r="R46" s="5" t="s">
        <v>242</v>
      </c>
      <c r="S46">
        <v>2</v>
      </c>
      <c r="T46">
        <v>5</v>
      </c>
      <c r="U46" t="b" cm="1">
        <f t="array" aca="1" ref="U46" ca="1">IF(INDEX($T$2:$X$2,1,S46)=R46,TRUE,FALSE)</f>
        <v>0</v>
      </c>
      <c r="V46" t="e">
        <f t="shared" ca="1" si="7"/>
        <v>#N/A</v>
      </c>
      <c r="W46">
        <f t="shared" si="8"/>
        <v>5</v>
      </c>
    </row>
    <row r="47" spans="1:23">
      <c r="A47" t="s">
        <v>94</v>
      </c>
      <c r="B47">
        <v>3</v>
      </c>
      <c r="C47">
        <v>4</v>
      </c>
      <c r="D47" t="b" cm="1">
        <f t="array" aca="1" ref="D47" ca="1">INDEX('090_落下地点の計算'!$R$55:$AA$74,21-C47,B47)&lt;&gt;""</f>
        <v>0</v>
      </c>
      <c r="E47" t="e">
        <f t="shared" ca="1" si="6"/>
        <v>#N/A</v>
      </c>
      <c r="F47">
        <f t="shared" si="9"/>
        <v>4</v>
      </c>
      <c r="Q47" t="s">
        <v>179</v>
      </c>
      <c r="R47" s="5" t="s">
        <v>243</v>
      </c>
      <c r="S47">
        <v>2</v>
      </c>
      <c r="T47">
        <v>5</v>
      </c>
      <c r="U47" t="b" cm="1">
        <f t="array" aca="1" ref="U47" ca="1">IF(INDEX($T$2:$X$2,1,S47)=R47,TRUE,FALSE)</f>
        <v>0</v>
      </c>
      <c r="V47" t="e">
        <f t="shared" ca="1" si="7"/>
        <v>#N/A</v>
      </c>
      <c r="W47">
        <f t="shared" si="8"/>
        <v>5</v>
      </c>
    </row>
    <row r="48" spans="1:23">
      <c r="A48" t="s">
        <v>94</v>
      </c>
      <c r="B48">
        <v>3</v>
      </c>
      <c r="C48">
        <v>5</v>
      </c>
      <c r="D48" t="b" cm="1">
        <f t="array" aca="1" ref="D48" ca="1">INDEX('090_落下地点の計算'!$R$55:$AA$74,21-C48,B48)&lt;&gt;""</f>
        <v>0</v>
      </c>
      <c r="E48" t="e">
        <f t="shared" ca="1" si="6"/>
        <v>#N/A</v>
      </c>
      <c r="F48">
        <f t="shared" si="9"/>
        <v>5</v>
      </c>
      <c r="Q48" t="s">
        <v>180</v>
      </c>
      <c r="R48" s="5" t="s">
        <v>244</v>
      </c>
      <c r="S48">
        <v>2</v>
      </c>
      <c r="T48">
        <v>5</v>
      </c>
      <c r="U48" t="b" cm="1">
        <f t="array" aca="1" ref="U48" ca="1">IF(INDEX($T$2:$X$2,1,S48)=R48,TRUE,FALSE)</f>
        <v>0</v>
      </c>
      <c r="V48" t="e">
        <f t="shared" ca="1" si="7"/>
        <v>#N/A</v>
      </c>
      <c r="W48">
        <f t="shared" si="8"/>
        <v>5</v>
      </c>
    </row>
    <row r="49" spans="1:23">
      <c r="A49" t="s">
        <v>94</v>
      </c>
      <c r="B49">
        <v>3</v>
      </c>
      <c r="C49">
        <v>6</v>
      </c>
      <c r="D49" t="b" cm="1">
        <f t="array" aca="1" ref="D49" ca="1">INDEX('090_落下地点の計算'!$R$55:$AA$74,21-C49,B49)&lt;&gt;""</f>
        <v>0</v>
      </c>
      <c r="E49" t="e">
        <f t="shared" ca="1" si="6"/>
        <v>#N/A</v>
      </c>
      <c r="F49">
        <f t="shared" si="9"/>
        <v>6</v>
      </c>
      <c r="Q49" t="s">
        <v>181</v>
      </c>
      <c r="R49" s="5" t="s">
        <v>245</v>
      </c>
      <c r="S49">
        <v>2</v>
      </c>
      <c r="T49">
        <v>5</v>
      </c>
      <c r="U49" t="b" cm="1">
        <f t="array" aca="1" ref="U49" ca="1">IF(INDEX($T$2:$X$2,1,S49)=R49,TRUE,FALSE)</f>
        <v>0</v>
      </c>
      <c r="V49" t="e">
        <f t="shared" ca="1" si="7"/>
        <v>#N/A</v>
      </c>
      <c r="W49">
        <f t="shared" si="8"/>
        <v>5</v>
      </c>
    </row>
    <row r="50" spans="1:23">
      <c r="A50" t="s">
        <v>94</v>
      </c>
      <c r="B50">
        <v>3</v>
      </c>
      <c r="C50">
        <v>7</v>
      </c>
      <c r="D50" t="b" cm="1">
        <f t="array" aca="1" ref="D50" ca="1">INDEX('090_落下地点の計算'!$R$55:$AA$74,21-C50,B50)&lt;&gt;""</f>
        <v>0</v>
      </c>
      <c r="E50" t="e">
        <f t="shared" ca="1" si="6"/>
        <v>#N/A</v>
      </c>
      <c r="F50">
        <f t="shared" si="9"/>
        <v>7</v>
      </c>
      <c r="Q50" t="s">
        <v>182</v>
      </c>
      <c r="R50" s="5" t="s">
        <v>246</v>
      </c>
      <c r="S50">
        <v>2</v>
      </c>
      <c r="T50">
        <v>5</v>
      </c>
      <c r="U50" t="b" cm="1">
        <f t="array" aca="1" ref="U50" ca="1">IF(INDEX($T$2:$X$2,1,S50)=R50,TRUE,FALSE)</f>
        <v>0</v>
      </c>
      <c r="V50" t="e">
        <f t="shared" ca="1" si="7"/>
        <v>#N/A</v>
      </c>
      <c r="W50">
        <f t="shared" si="8"/>
        <v>5</v>
      </c>
    </row>
    <row r="51" spans="1:23">
      <c r="A51" t="s">
        <v>94</v>
      </c>
      <c r="B51">
        <v>3</v>
      </c>
      <c r="C51">
        <v>8</v>
      </c>
      <c r="D51" t="b" cm="1">
        <f t="array" aca="1" ref="D51" ca="1">INDEX('090_落下地点の計算'!$R$55:$AA$74,21-C51,B51)&lt;&gt;""</f>
        <v>0</v>
      </c>
      <c r="E51" t="e">
        <f t="shared" ca="1" si="6"/>
        <v>#N/A</v>
      </c>
      <c r="F51">
        <f t="shared" si="9"/>
        <v>8</v>
      </c>
      <c r="Q51" t="s">
        <v>183</v>
      </c>
      <c r="R51" s="5" t="s">
        <v>237</v>
      </c>
      <c r="S51">
        <v>1</v>
      </c>
      <c r="T51">
        <v>5</v>
      </c>
      <c r="U51" t="b" cm="1">
        <f t="array" aca="1" ref="U51" ca="1">IF(INDEX($T$2:$X$2,1,S51)=R51,TRUE,FALSE)</f>
        <v>0</v>
      </c>
      <c r="V51" t="e">
        <f t="shared" ca="1" si="7"/>
        <v>#N/A</v>
      </c>
      <c r="W51">
        <f t="shared" si="8"/>
        <v>5</v>
      </c>
    </row>
    <row r="52" spans="1:23">
      <c r="A52" t="s">
        <v>94</v>
      </c>
      <c r="B52">
        <v>3</v>
      </c>
      <c r="C52">
        <v>9</v>
      </c>
      <c r="D52" t="b" cm="1">
        <f t="array" aca="1" ref="D52" ca="1">INDEX('090_落下地点の計算'!$R$55:$AA$74,21-C52,B52)&lt;&gt;""</f>
        <v>0</v>
      </c>
      <c r="E52" t="e">
        <f t="shared" ca="1" si="6"/>
        <v>#N/A</v>
      </c>
      <c r="F52">
        <f t="shared" si="9"/>
        <v>9</v>
      </c>
      <c r="Q52" t="s">
        <v>184</v>
      </c>
      <c r="R52" s="5" t="s">
        <v>238</v>
      </c>
      <c r="S52">
        <v>1</v>
      </c>
      <c r="T52">
        <v>5</v>
      </c>
      <c r="U52" t="b" cm="1">
        <f t="array" aca="1" ref="U52" ca="1">IF(INDEX($T$2:$X$2,1,S52)=R52,TRUE,FALSE)</f>
        <v>0</v>
      </c>
      <c r="V52" t="e">
        <f t="shared" ca="1" si="7"/>
        <v>#N/A</v>
      </c>
      <c r="W52">
        <f t="shared" si="8"/>
        <v>5</v>
      </c>
    </row>
    <row r="53" spans="1:23">
      <c r="A53" t="s">
        <v>94</v>
      </c>
      <c r="B53">
        <v>3</v>
      </c>
      <c r="C53">
        <v>10</v>
      </c>
      <c r="D53" t="b" cm="1">
        <f t="array" aca="1" ref="D53" ca="1">INDEX('090_落下地点の計算'!$R$55:$AA$74,21-C53,B53)&lt;&gt;""</f>
        <v>0</v>
      </c>
      <c r="E53" t="e">
        <f t="shared" ca="1" si="6"/>
        <v>#N/A</v>
      </c>
      <c r="F53">
        <f t="shared" si="9"/>
        <v>10</v>
      </c>
      <c r="Q53" t="s">
        <v>185</v>
      </c>
      <c r="R53" s="5" t="s">
        <v>239</v>
      </c>
      <c r="S53">
        <v>1</v>
      </c>
      <c r="T53">
        <v>5</v>
      </c>
      <c r="U53" t="b" cm="1">
        <f t="array" aca="1" ref="U53" ca="1">IF(INDEX($T$2:$X$2,1,S53)=R53,TRUE,FALSE)</f>
        <v>0</v>
      </c>
      <c r="V53" t="e">
        <f t="shared" ca="1" si="7"/>
        <v>#N/A</v>
      </c>
      <c r="W53">
        <f t="shared" si="8"/>
        <v>5</v>
      </c>
    </row>
    <row r="54" spans="1:23">
      <c r="A54" t="s">
        <v>94</v>
      </c>
      <c r="B54">
        <v>3</v>
      </c>
      <c r="C54">
        <v>11</v>
      </c>
      <c r="D54" t="b" cm="1">
        <f t="array" aca="1" ref="D54" ca="1">INDEX('090_落下地点の計算'!$R$55:$AA$74,21-C54,B54)&lt;&gt;""</f>
        <v>0</v>
      </c>
      <c r="E54" t="e">
        <f t="shared" ca="1" si="6"/>
        <v>#N/A</v>
      </c>
      <c r="F54">
        <f t="shared" si="9"/>
        <v>11</v>
      </c>
      <c r="Q54" t="s">
        <v>186</v>
      </c>
      <c r="R54" s="5" t="s">
        <v>240</v>
      </c>
      <c r="S54">
        <v>1</v>
      </c>
      <c r="T54">
        <v>5</v>
      </c>
      <c r="U54" t="b" cm="1">
        <f t="array" aca="1" ref="U54" ca="1">IF(INDEX($T$2:$X$2,1,S54)=R54,TRUE,FALSE)</f>
        <v>0</v>
      </c>
      <c r="V54" t="e">
        <f t="shared" ca="1" si="7"/>
        <v>#N/A</v>
      </c>
      <c r="W54">
        <f t="shared" si="8"/>
        <v>5</v>
      </c>
    </row>
    <row r="55" spans="1:23">
      <c r="A55" t="s">
        <v>94</v>
      </c>
      <c r="B55">
        <v>3</v>
      </c>
      <c r="C55">
        <v>12</v>
      </c>
      <c r="D55" t="b" cm="1">
        <f t="array" aca="1" ref="D55" ca="1">INDEX('090_落下地点の計算'!$R$55:$AA$74,21-C55,B55)&lt;&gt;""</f>
        <v>0</v>
      </c>
      <c r="E55" t="e">
        <f t="shared" ca="1" si="6"/>
        <v>#N/A</v>
      </c>
      <c r="F55">
        <f t="shared" si="9"/>
        <v>12</v>
      </c>
      <c r="Q55" t="s">
        <v>187</v>
      </c>
      <c r="R55" s="5" t="s">
        <v>241</v>
      </c>
      <c r="S55">
        <v>1</v>
      </c>
      <c r="T55">
        <v>5</v>
      </c>
      <c r="U55" t="b" cm="1">
        <f t="array" aca="1" ref="U55" ca="1">IF(INDEX($T$2:$X$2,1,S55)=R55,TRUE,FALSE)</f>
        <v>0</v>
      </c>
      <c r="V55" t="e">
        <f t="shared" ca="1" si="7"/>
        <v>#N/A</v>
      </c>
      <c r="W55">
        <f t="shared" si="8"/>
        <v>5</v>
      </c>
    </row>
    <row r="56" spans="1:23">
      <c r="A56" t="s">
        <v>94</v>
      </c>
      <c r="B56">
        <v>3</v>
      </c>
      <c r="C56">
        <v>13</v>
      </c>
      <c r="D56" t="b" cm="1">
        <f t="array" aca="1" ref="D56" ca="1">INDEX('090_落下地点の計算'!$R$55:$AA$74,21-C56,B56)&lt;&gt;""</f>
        <v>0</v>
      </c>
      <c r="E56" t="e">
        <f t="shared" ca="1" si="6"/>
        <v>#N/A</v>
      </c>
      <c r="F56">
        <f t="shared" si="9"/>
        <v>13</v>
      </c>
      <c r="Q56" t="s">
        <v>188</v>
      </c>
      <c r="R56" s="5" t="s">
        <v>242</v>
      </c>
      <c r="S56">
        <v>1</v>
      </c>
      <c r="T56">
        <v>5</v>
      </c>
      <c r="U56" t="b" cm="1">
        <f t="array" aca="1" ref="U56" ca="1">IF(INDEX($T$2:$X$2,1,S56)=R56,TRUE,FALSE)</f>
        <v>0</v>
      </c>
      <c r="V56" t="e">
        <f t="shared" ca="1" si="7"/>
        <v>#N/A</v>
      </c>
      <c r="W56">
        <f t="shared" si="8"/>
        <v>5</v>
      </c>
    </row>
    <row r="57" spans="1:23">
      <c r="A57" t="s">
        <v>94</v>
      </c>
      <c r="B57">
        <v>3</v>
      </c>
      <c r="C57">
        <v>14</v>
      </c>
      <c r="D57" t="b" cm="1">
        <f t="array" aca="1" ref="D57" ca="1">INDEX('090_落下地点の計算'!$R$55:$AA$74,21-C57,B57)&lt;&gt;""</f>
        <v>0</v>
      </c>
      <c r="E57" t="e">
        <f t="shared" ca="1" si="6"/>
        <v>#N/A</v>
      </c>
      <c r="F57">
        <f t="shared" si="9"/>
        <v>14</v>
      </c>
      <c r="Q57" t="s">
        <v>189</v>
      </c>
      <c r="R57" s="5" t="s">
        <v>243</v>
      </c>
      <c r="S57">
        <v>1</v>
      </c>
      <c r="T57">
        <v>5</v>
      </c>
      <c r="U57" t="b" cm="1">
        <f t="array" aca="1" ref="U57" ca="1">IF(INDEX($T$2:$X$2,1,S57)=R57,TRUE,FALSE)</f>
        <v>0</v>
      </c>
      <c r="V57" t="e">
        <f t="shared" ca="1" si="7"/>
        <v>#N/A</v>
      </c>
      <c r="W57">
        <f t="shared" si="8"/>
        <v>5</v>
      </c>
    </row>
    <row r="58" spans="1:23">
      <c r="A58" t="s">
        <v>94</v>
      </c>
      <c r="B58">
        <v>3</v>
      </c>
      <c r="C58">
        <v>15</v>
      </c>
      <c r="D58" t="b" cm="1">
        <f t="array" aca="1" ref="D58" ca="1">INDEX('090_落下地点の計算'!$R$55:$AA$74,21-C58,B58)&lt;&gt;""</f>
        <v>0</v>
      </c>
      <c r="E58" t="e">
        <f t="shared" ca="1" si="6"/>
        <v>#N/A</v>
      </c>
      <c r="F58">
        <f t="shared" si="9"/>
        <v>15</v>
      </c>
      <c r="Q58" t="s">
        <v>190</v>
      </c>
      <c r="R58" s="5" t="s">
        <v>244</v>
      </c>
      <c r="S58">
        <v>1</v>
      </c>
      <c r="T58">
        <v>5</v>
      </c>
      <c r="U58" t="b" cm="1">
        <f t="array" aca="1" ref="U58" ca="1">IF(INDEX($T$2:$X$2,1,S58)=R58,TRUE,FALSE)</f>
        <v>0</v>
      </c>
      <c r="V58" t="e">
        <f t="shared" ca="1" si="7"/>
        <v>#N/A</v>
      </c>
      <c r="W58">
        <f t="shared" si="8"/>
        <v>5</v>
      </c>
    </row>
    <row r="59" spans="1:23">
      <c r="A59" t="s">
        <v>94</v>
      </c>
      <c r="B59">
        <v>3</v>
      </c>
      <c r="C59">
        <v>16</v>
      </c>
      <c r="D59" t="b" cm="1">
        <f t="array" aca="1" ref="D59" ca="1">INDEX('090_落下地点の計算'!$R$55:$AA$74,21-C59,B59)&lt;&gt;""</f>
        <v>0</v>
      </c>
      <c r="E59" t="e">
        <f t="shared" ca="1" si="6"/>
        <v>#N/A</v>
      </c>
      <c r="F59">
        <f t="shared" si="9"/>
        <v>16</v>
      </c>
      <c r="Q59" t="s">
        <v>191</v>
      </c>
      <c r="R59" s="5" t="s">
        <v>245</v>
      </c>
      <c r="S59">
        <v>1</v>
      </c>
      <c r="T59">
        <v>5</v>
      </c>
      <c r="U59" t="b" cm="1">
        <f t="array" aca="1" ref="U59" ca="1">IF(INDEX($T$2:$X$2,1,S59)=R59,TRUE,FALSE)</f>
        <v>0</v>
      </c>
      <c r="V59" t="e">
        <f t="shared" ca="1" si="7"/>
        <v>#N/A</v>
      </c>
      <c r="W59">
        <f t="shared" si="8"/>
        <v>5</v>
      </c>
    </row>
    <row r="60" spans="1:23">
      <c r="A60" t="s">
        <v>94</v>
      </c>
      <c r="B60">
        <v>3</v>
      </c>
      <c r="C60">
        <v>17</v>
      </c>
      <c r="D60" t="b" cm="1">
        <f t="array" aca="1" ref="D60" ca="1">INDEX('090_落下地点の計算'!$R$55:$AA$74,21-C60,B60)&lt;&gt;""</f>
        <v>0</v>
      </c>
      <c r="E60" t="e">
        <f t="shared" ca="1" si="6"/>
        <v>#N/A</v>
      </c>
      <c r="F60">
        <f t="shared" si="9"/>
        <v>17</v>
      </c>
      <c r="Q60" t="s">
        <v>192</v>
      </c>
      <c r="R60" s="5" t="s">
        <v>246</v>
      </c>
      <c r="S60">
        <v>1</v>
      </c>
      <c r="T60">
        <v>5</v>
      </c>
      <c r="U60" t="b" cm="1">
        <f t="array" aca="1" ref="U60" ca="1">IF(INDEX($T$2:$X$2,1,S60)=R60,TRUE,FALSE)</f>
        <v>0</v>
      </c>
      <c r="V60" t="e">
        <f t="shared" ca="1" si="7"/>
        <v>#N/A</v>
      </c>
      <c r="W60">
        <f t="shared" si="8"/>
        <v>5</v>
      </c>
    </row>
    <row r="61" spans="1:23">
      <c r="A61" t="s">
        <v>94</v>
      </c>
      <c r="B61">
        <v>3</v>
      </c>
      <c r="C61">
        <v>18</v>
      </c>
      <c r="D61" t="b" cm="1">
        <f t="array" aca="1" ref="D61" ca="1">INDEX('090_落下地点の計算'!$R$55:$AA$74,21-C61,B61)&lt;&gt;""</f>
        <v>0</v>
      </c>
      <c r="E61" t="e">
        <f t="shared" ca="1" si="6"/>
        <v>#N/A</v>
      </c>
      <c r="F61">
        <f t="shared" si="9"/>
        <v>18</v>
      </c>
      <c r="Q61" t="s">
        <v>193</v>
      </c>
      <c r="R61" s="5" t="s">
        <v>237</v>
      </c>
      <c r="S61">
        <v>5</v>
      </c>
      <c r="T61">
        <v>3</v>
      </c>
      <c r="U61" t="b" cm="1">
        <f t="array" aca="1" ref="U61" ca="1">IF(INDEX($T$3:$X$3,1,S61)=R61,TRUE,FALSE)</f>
        <v>1</v>
      </c>
      <c r="V61">
        <f t="shared" ca="1" si="7"/>
        <v>5</v>
      </c>
      <c r="W61">
        <f t="shared" si="8"/>
        <v>3</v>
      </c>
    </row>
    <row r="62" spans="1:23">
      <c r="A62" t="s">
        <v>94</v>
      </c>
      <c r="B62">
        <v>3</v>
      </c>
      <c r="C62">
        <v>19</v>
      </c>
      <c r="D62" t="b" cm="1">
        <f t="array" aca="1" ref="D62" ca="1">INDEX('090_落下地点の計算'!$R$55:$AA$74,21-C62,B62)&lt;&gt;""</f>
        <v>0</v>
      </c>
      <c r="E62" t="e">
        <f t="shared" ca="1" si="6"/>
        <v>#N/A</v>
      </c>
      <c r="F62">
        <f t="shared" si="9"/>
        <v>19</v>
      </c>
      <c r="Q62" t="s">
        <v>194</v>
      </c>
      <c r="R62" s="5" t="s">
        <v>238</v>
      </c>
      <c r="S62">
        <v>5</v>
      </c>
      <c r="T62">
        <v>3</v>
      </c>
      <c r="U62" t="b" cm="1">
        <f t="array" aca="1" ref="U62" ca="1">IF(INDEX($T$3:$X$3,1,S62)=R62,TRUE,FALSE)</f>
        <v>0</v>
      </c>
      <c r="V62" t="e">
        <f t="shared" ca="1" si="7"/>
        <v>#N/A</v>
      </c>
      <c r="W62">
        <f t="shared" si="8"/>
        <v>3</v>
      </c>
    </row>
    <row r="63" spans="1:23">
      <c r="A63" t="s">
        <v>94</v>
      </c>
      <c r="B63">
        <v>3</v>
      </c>
      <c r="C63">
        <v>20</v>
      </c>
      <c r="D63" t="b" cm="1">
        <f t="array" aca="1" ref="D63" ca="1">INDEX('090_落下地点の計算'!$R$55:$AA$74,21-C63,B63)&lt;&gt;""</f>
        <v>0</v>
      </c>
      <c r="E63" t="e">
        <f t="shared" ca="1" si="6"/>
        <v>#N/A</v>
      </c>
      <c r="F63">
        <f t="shared" si="9"/>
        <v>20</v>
      </c>
      <c r="Q63" t="s">
        <v>195</v>
      </c>
      <c r="R63" s="5" t="s">
        <v>239</v>
      </c>
      <c r="S63">
        <v>5</v>
      </c>
      <c r="T63">
        <v>3</v>
      </c>
      <c r="U63" t="b" cm="1">
        <f t="array" aca="1" ref="U63" ca="1">IF(INDEX($T$3:$X$3,1,S63)=R63,TRUE,FALSE)</f>
        <v>0</v>
      </c>
      <c r="V63" t="e">
        <f t="shared" ca="1" si="7"/>
        <v>#N/A</v>
      </c>
      <c r="W63">
        <f t="shared" si="8"/>
        <v>3</v>
      </c>
    </row>
    <row r="64" spans="1:23">
      <c r="A64" t="s">
        <v>94</v>
      </c>
      <c r="B64">
        <v>4</v>
      </c>
      <c r="C64">
        <v>1</v>
      </c>
      <c r="D64" t="b" cm="1">
        <f t="array" aca="1" ref="D64" ca="1">INDEX('090_落下地点の計算'!$R$55:$AA$74,21-C64,B64)&lt;&gt;""</f>
        <v>1</v>
      </c>
      <c r="E64">
        <f t="shared" ca="1" si="6"/>
        <v>4</v>
      </c>
      <c r="F64">
        <f t="shared" si="9"/>
        <v>1</v>
      </c>
      <c r="Q64" t="s">
        <v>196</v>
      </c>
      <c r="R64" s="5" t="s">
        <v>240</v>
      </c>
      <c r="S64">
        <v>5</v>
      </c>
      <c r="T64">
        <v>3</v>
      </c>
      <c r="U64" t="b" cm="1">
        <f t="array" aca="1" ref="U64" ca="1">IF(INDEX($T$3:$X$3,1,S64)=R64,TRUE,FALSE)</f>
        <v>0</v>
      </c>
      <c r="V64" t="e">
        <f t="shared" ca="1" si="7"/>
        <v>#N/A</v>
      </c>
      <c r="W64">
        <f t="shared" si="8"/>
        <v>3</v>
      </c>
    </row>
    <row r="65" spans="1:23">
      <c r="A65" t="s">
        <v>94</v>
      </c>
      <c r="B65">
        <v>4</v>
      </c>
      <c r="C65">
        <v>2</v>
      </c>
      <c r="D65" t="b" cm="1">
        <f t="array" aca="1" ref="D65" ca="1">INDEX('090_落下地点の計算'!$R$55:$AA$74,21-C65,B65)&lt;&gt;""</f>
        <v>0</v>
      </c>
      <c r="E65" t="e">
        <f t="shared" ca="1" si="6"/>
        <v>#N/A</v>
      </c>
      <c r="F65">
        <f t="shared" si="9"/>
        <v>2</v>
      </c>
      <c r="Q65" t="s">
        <v>197</v>
      </c>
      <c r="R65" s="5" t="s">
        <v>241</v>
      </c>
      <c r="S65">
        <v>5</v>
      </c>
      <c r="T65">
        <v>3</v>
      </c>
      <c r="U65" t="b" cm="1">
        <f t="array" aca="1" ref="U65" ca="1">IF(INDEX($T$3:$X$3,1,S65)=R65,TRUE,FALSE)</f>
        <v>0</v>
      </c>
      <c r="V65" t="e">
        <f t="shared" ca="1" si="7"/>
        <v>#N/A</v>
      </c>
      <c r="W65">
        <f t="shared" si="8"/>
        <v>3</v>
      </c>
    </row>
    <row r="66" spans="1:23">
      <c r="A66" t="s">
        <v>94</v>
      </c>
      <c r="B66">
        <v>4</v>
      </c>
      <c r="C66">
        <v>3</v>
      </c>
      <c r="D66" t="b" cm="1">
        <f t="array" aca="1" ref="D66" ca="1">INDEX('090_落下地点の計算'!$R$55:$AA$74,21-C66,B66)&lt;&gt;""</f>
        <v>0</v>
      </c>
      <c r="E66" t="e">
        <f t="shared" ca="1" si="6"/>
        <v>#N/A</v>
      </c>
      <c r="F66">
        <f t="shared" si="9"/>
        <v>3</v>
      </c>
      <c r="Q66" t="s">
        <v>198</v>
      </c>
      <c r="R66" s="5" t="s">
        <v>242</v>
      </c>
      <c r="S66">
        <v>5</v>
      </c>
      <c r="T66">
        <v>3</v>
      </c>
      <c r="U66" t="b" cm="1">
        <f t="array" aca="1" ref="U66" ca="1">IF(INDEX($T$3:$X$3,1,S66)=R66,TRUE,FALSE)</f>
        <v>0</v>
      </c>
      <c r="V66" t="e">
        <f t="shared" ca="1" si="7"/>
        <v>#N/A</v>
      </c>
      <c r="W66">
        <f t="shared" si="8"/>
        <v>3</v>
      </c>
    </row>
    <row r="67" spans="1:23">
      <c r="A67" t="s">
        <v>94</v>
      </c>
      <c r="B67">
        <v>4</v>
      </c>
      <c r="C67">
        <v>4</v>
      </c>
      <c r="D67" t="b" cm="1">
        <f t="array" aca="1" ref="D67" ca="1">INDEX('090_落下地点の計算'!$R$55:$AA$74,21-C67,B67)&lt;&gt;""</f>
        <v>0</v>
      </c>
      <c r="E67" t="e">
        <f t="shared" ca="1" si="6"/>
        <v>#N/A</v>
      </c>
      <c r="F67">
        <f t="shared" si="9"/>
        <v>4</v>
      </c>
      <c r="Q67" t="s">
        <v>199</v>
      </c>
      <c r="R67" s="5" t="s">
        <v>243</v>
      </c>
      <c r="S67">
        <v>5</v>
      </c>
      <c r="T67">
        <v>3</v>
      </c>
      <c r="U67" t="b" cm="1">
        <f t="array" aca="1" ref="U67" ca="1">IF(INDEX($T$3:$X$3,1,S67)=R67,TRUE,FALSE)</f>
        <v>0</v>
      </c>
      <c r="V67" t="e">
        <f t="shared" ca="1" si="7"/>
        <v>#N/A</v>
      </c>
      <c r="W67">
        <f t="shared" si="8"/>
        <v>3</v>
      </c>
    </row>
    <row r="68" spans="1:23">
      <c r="A68" t="s">
        <v>94</v>
      </c>
      <c r="B68">
        <v>4</v>
      </c>
      <c r="C68">
        <v>5</v>
      </c>
      <c r="D68" t="b" cm="1">
        <f t="array" aca="1" ref="D68" ca="1">INDEX('090_落下地点の計算'!$R$55:$AA$74,21-C68,B68)&lt;&gt;""</f>
        <v>0</v>
      </c>
      <c r="E68" t="e">
        <f t="shared" ca="1" si="6"/>
        <v>#N/A</v>
      </c>
      <c r="F68">
        <f t="shared" ref="F68:F131" si="10">C68</f>
        <v>5</v>
      </c>
      <c r="Q68" t="s">
        <v>200</v>
      </c>
      <c r="R68" s="5" t="s">
        <v>244</v>
      </c>
      <c r="S68">
        <v>5</v>
      </c>
      <c r="T68">
        <v>3</v>
      </c>
      <c r="U68" t="b" cm="1">
        <f t="array" aca="1" ref="U68" ca="1">IF(INDEX($T$3:$X$3,1,S68)=R68,TRUE,FALSE)</f>
        <v>0</v>
      </c>
      <c r="V68" t="e">
        <f t="shared" ca="1" si="7"/>
        <v>#N/A</v>
      </c>
      <c r="W68">
        <f t="shared" si="8"/>
        <v>3</v>
      </c>
    </row>
    <row r="69" spans="1:23">
      <c r="A69" t="s">
        <v>94</v>
      </c>
      <c r="B69">
        <v>4</v>
      </c>
      <c r="C69">
        <v>6</v>
      </c>
      <c r="D69" t="b" cm="1">
        <f t="array" aca="1" ref="D69" ca="1">INDEX('090_落下地点の計算'!$R$55:$AA$74,21-C69,B69)&lt;&gt;""</f>
        <v>0</v>
      </c>
      <c r="E69" t="e">
        <f t="shared" ref="E69:E132" ca="1" si="11">IF(D69,B69,NA())</f>
        <v>#N/A</v>
      </c>
      <c r="F69">
        <f t="shared" si="10"/>
        <v>6</v>
      </c>
      <c r="Q69" t="s">
        <v>201</v>
      </c>
      <c r="R69" s="5" t="s">
        <v>245</v>
      </c>
      <c r="S69">
        <v>5</v>
      </c>
      <c r="T69">
        <v>3</v>
      </c>
      <c r="U69" t="b" cm="1">
        <f t="array" aca="1" ref="U69" ca="1">IF(INDEX($T$3:$X$3,1,S69)=R69,TRUE,FALSE)</f>
        <v>0</v>
      </c>
      <c r="V69" t="e">
        <f t="shared" ca="1" si="7"/>
        <v>#N/A</v>
      </c>
      <c r="W69">
        <f t="shared" si="8"/>
        <v>3</v>
      </c>
    </row>
    <row r="70" spans="1:23">
      <c r="A70" t="s">
        <v>94</v>
      </c>
      <c r="B70">
        <v>4</v>
      </c>
      <c r="C70">
        <v>7</v>
      </c>
      <c r="D70" t="b" cm="1">
        <f t="array" aca="1" ref="D70" ca="1">INDEX('090_落下地点の計算'!$R$55:$AA$74,21-C70,B70)&lt;&gt;""</f>
        <v>0</v>
      </c>
      <c r="E70" t="e">
        <f t="shared" ca="1" si="11"/>
        <v>#N/A</v>
      </c>
      <c r="F70">
        <f t="shared" si="10"/>
        <v>7</v>
      </c>
      <c r="Q70" t="s">
        <v>202</v>
      </c>
      <c r="R70" s="5" t="s">
        <v>246</v>
      </c>
      <c r="S70">
        <v>5</v>
      </c>
      <c r="T70">
        <v>3</v>
      </c>
      <c r="U70" t="b" cm="1">
        <f t="array" aca="1" ref="U70" ca="1">IF(INDEX($T$3:$X$3,1,S70)=R70,TRUE,FALSE)</f>
        <v>0</v>
      </c>
      <c r="V70" t="e">
        <f t="shared" ca="1" si="7"/>
        <v>#N/A</v>
      </c>
      <c r="W70">
        <f t="shared" si="8"/>
        <v>3</v>
      </c>
    </row>
    <row r="71" spans="1:23">
      <c r="A71" t="s">
        <v>94</v>
      </c>
      <c r="B71">
        <v>4</v>
      </c>
      <c r="C71">
        <v>8</v>
      </c>
      <c r="D71" t="b" cm="1">
        <f t="array" aca="1" ref="D71" ca="1">INDEX('090_落下地点の計算'!$R$55:$AA$74,21-C71,B71)&lt;&gt;""</f>
        <v>0</v>
      </c>
      <c r="E71" t="e">
        <f t="shared" ca="1" si="11"/>
        <v>#N/A</v>
      </c>
      <c r="F71">
        <f t="shared" si="10"/>
        <v>8</v>
      </c>
      <c r="Q71" t="s">
        <v>203</v>
      </c>
      <c r="R71" s="5" t="s">
        <v>237</v>
      </c>
      <c r="S71">
        <v>4</v>
      </c>
      <c r="T71">
        <v>3</v>
      </c>
      <c r="U71" t="b" cm="1">
        <f t="array" aca="1" ref="U71" ca="1">IF(INDEX($T$3:$X$3,1,S71)=R71,TRUE,FALSE)</f>
        <v>0</v>
      </c>
      <c r="V71" t="e">
        <f t="shared" ca="1" si="7"/>
        <v>#N/A</v>
      </c>
      <c r="W71">
        <f t="shared" si="8"/>
        <v>3</v>
      </c>
    </row>
    <row r="72" spans="1:23">
      <c r="A72" t="s">
        <v>94</v>
      </c>
      <c r="B72">
        <v>4</v>
      </c>
      <c r="C72">
        <v>9</v>
      </c>
      <c r="D72" t="b" cm="1">
        <f t="array" aca="1" ref="D72" ca="1">INDEX('090_落下地点の計算'!$R$55:$AA$74,21-C72,B72)&lt;&gt;""</f>
        <v>0</v>
      </c>
      <c r="E72" t="e">
        <f t="shared" ca="1" si="11"/>
        <v>#N/A</v>
      </c>
      <c r="F72">
        <f t="shared" si="10"/>
        <v>9</v>
      </c>
      <c r="Q72" t="s">
        <v>204</v>
      </c>
      <c r="R72" s="5" t="s">
        <v>238</v>
      </c>
      <c r="S72">
        <v>4</v>
      </c>
      <c r="T72">
        <v>3</v>
      </c>
      <c r="U72" t="b" cm="1">
        <f t="array" aca="1" ref="U72" ca="1">IF(INDEX($T$3:$X$3,1,S72)=R72,TRUE,FALSE)</f>
        <v>0</v>
      </c>
      <c r="V72" t="e">
        <f t="shared" ca="1" si="7"/>
        <v>#N/A</v>
      </c>
      <c r="W72">
        <f t="shared" si="8"/>
        <v>3</v>
      </c>
    </row>
    <row r="73" spans="1:23">
      <c r="A73" t="s">
        <v>94</v>
      </c>
      <c r="B73">
        <v>4</v>
      </c>
      <c r="C73">
        <v>10</v>
      </c>
      <c r="D73" t="b" cm="1">
        <f t="array" aca="1" ref="D73" ca="1">INDEX('090_落下地点の計算'!$R$55:$AA$74,21-C73,B73)&lt;&gt;""</f>
        <v>0</v>
      </c>
      <c r="E73" t="e">
        <f t="shared" ca="1" si="11"/>
        <v>#N/A</v>
      </c>
      <c r="F73">
        <f t="shared" si="10"/>
        <v>10</v>
      </c>
      <c r="Q73" t="s">
        <v>205</v>
      </c>
      <c r="R73" s="5" t="s">
        <v>239</v>
      </c>
      <c r="S73">
        <v>4</v>
      </c>
      <c r="T73">
        <v>3</v>
      </c>
      <c r="U73" t="b" cm="1">
        <f t="array" aca="1" ref="U73" ca="1">IF(INDEX($T$3:$X$3,1,S73)=R73,TRUE,FALSE)</f>
        <v>0</v>
      </c>
      <c r="V73" t="e">
        <f t="shared" ca="1" si="7"/>
        <v>#N/A</v>
      </c>
      <c r="W73">
        <f t="shared" si="8"/>
        <v>3</v>
      </c>
    </row>
    <row r="74" spans="1:23">
      <c r="A74" t="s">
        <v>94</v>
      </c>
      <c r="B74">
        <v>4</v>
      </c>
      <c r="C74">
        <v>11</v>
      </c>
      <c r="D74" t="b" cm="1">
        <f t="array" aca="1" ref="D74" ca="1">INDEX('090_落下地点の計算'!$R$55:$AA$74,21-C74,B74)&lt;&gt;""</f>
        <v>0</v>
      </c>
      <c r="E74" t="e">
        <f t="shared" ca="1" si="11"/>
        <v>#N/A</v>
      </c>
      <c r="F74">
        <f t="shared" si="10"/>
        <v>11</v>
      </c>
      <c r="Q74" t="s">
        <v>206</v>
      </c>
      <c r="R74" s="5" t="s">
        <v>240</v>
      </c>
      <c r="S74">
        <v>4</v>
      </c>
      <c r="T74">
        <v>3</v>
      </c>
      <c r="U74" t="b" cm="1">
        <f t="array" aca="1" ref="U74" ca="1">IF(INDEX($T$3:$X$3,1,S74)=R74,TRUE,FALSE)</f>
        <v>0</v>
      </c>
      <c r="V74" t="e">
        <f t="shared" ca="1" si="7"/>
        <v>#N/A</v>
      </c>
      <c r="W74">
        <f t="shared" si="8"/>
        <v>3</v>
      </c>
    </row>
    <row r="75" spans="1:23">
      <c r="A75" t="s">
        <v>94</v>
      </c>
      <c r="B75">
        <v>4</v>
      </c>
      <c r="C75">
        <v>12</v>
      </c>
      <c r="D75" t="b" cm="1">
        <f t="array" aca="1" ref="D75" ca="1">INDEX('090_落下地点の計算'!$R$55:$AA$74,21-C75,B75)&lt;&gt;""</f>
        <v>0</v>
      </c>
      <c r="E75" t="e">
        <f t="shared" ca="1" si="11"/>
        <v>#N/A</v>
      </c>
      <c r="F75">
        <f t="shared" si="10"/>
        <v>12</v>
      </c>
      <c r="Q75" t="s">
        <v>207</v>
      </c>
      <c r="R75" s="5" t="s">
        <v>241</v>
      </c>
      <c r="S75">
        <v>4</v>
      </c>
      <c r="T75">
        <v>3</v>
      </c>
      <c r="U75" t="b" cm="1">
        <f t="array" aca="1" ref="U75" ca="1">IF(INDEX($T$3:$X$3,1,S75)=R75,TRUE,FALSE)</f>
        <v>0</v>
      </c>
      <c r="V75" t="e">
        <f t="shared" ca="1" si="7"/>
        <v>#N/A</v>
      </c>
      <c r="W75">
        <f t="shared" si="8"/>
        <v>3</v>
      </c>
    </row>
    <row r="76" spans="1:23">
      <c r="A76" t="s">
        <v>94</v>
      </c>
      <c r="B76">
        <v>4</v>
      </c>
      <c r="C76">
        <v>13</v>
      </c>
      <c r="D76" t="b" cm="1">
        <f t="array" aca="1" ref="D76" ca="1">INDEX('090_落下地点の計算'!$R$55:$AA$74,21-C76,B76)&lt;&gt;""</f>
        <v>0</v>
      </c>
      <c r="E76" t="e">
        <f t="shared" ca="1" si="11"/>
        <v>#N/A</v>
      </c>
      <c r="F76">
        <f t="shared" si="10"/>
        <v>13</v>
      </c>
      <c r="Q76" t="s">
        <v>208</v>
      </c>
      <c r="R76" s="5" t="s">
        <v>242</v>
      </c>
      <c r="S76">
        <v>4</v>
      </c>
      <c r="T76">
        <v>3</v>
      </c>
      <c r="U76" t="b" cm="1">
        <f t="array" aca="1" ref="U76" ca="1">IF(INDEX($T$3:$X$3,1,S76)=R76,TRUE,FALSE)</f>
        <v>0</v>
      </c>
      <c r="V76" t="e">
        <f t="shared" ref="V76:V101" ca="1" si="12">IF(U76,S76,NA())</f>
        <v>#N/A</v>
      </c>
      <c r="W76">
        <f t="shared" ref="W76:W101" si="13">T76</f>
        <v>3</v>
      </c>
    </row>
    <row r="77" spans="1:23">
      <c r="A77" t="s">
        <v>94</v>
      </c>
      <c r="B77">
        <v>4</v>
      </c>
      <c r="C77">
        <v>14</v>
      </c>
      <c r="D77" t="b" cm="1">
        <f t="array" aca="1" ref="D77" ca="1">INDEX('090_落下地点の計算'!$R$55:$AA$74,21-C77,B77)&lt;&gt;""</f>
        <v>0</v>
      </c>
      <c r="E77" t="e">
        <f t="shared" ca="1" si="11"/>
        <v>#N/A</v>
      </c>
      <c r="F77">
        <f t="shared" si="10"/>
        <v>14</v>
      </c>
      <c r="Q77" t="s">
        <v>209</v>
      </c>
      <c r="R77" s="5" t="s">
        <v>243</v>
      </c>
      <c r="S77">
        <v>4</v>
      </c>
      <c r="T77">
        <v>3</v>
      </c>
      <c r="U77" t="b" cm="1">
        <f t="array" aca="1" ref="U77" ca="1">IF(INDEX($T$3:$X$3,1,S77)=R77,TRUE,FALSE)</f>
        <v>0</v>
      </c>
      <c r="V77" t="e">
        <f t="shared" ca="1" si="12"/>
        <v>#N/A</v>
      </c>
      <c r="W77">
        <f t="shared" si="13"/>
        <v>3</v>
      </c>
    </row>
    <row r="78" spans="1:23">
      <c r="A78" t="s">
        <v>94</v>
      </c>
      <c r="B78">
        <v>4</v>
      </c>
      <c r="C78">
        <v>15</v>
      </c>
      <c r="D78" t="b" cm="1">
        <f t="array" aca="1" ref="D78" ca="1">INDEX('090_落下地点の計算'!$R$55:$AA$74,21-C78,B78)&lt;&gt;""</f>
        <v>0</v>
      </c>
      <c r="E78" t="e">
        <f t="shared" ca="1" si="11"/>
        <v>#N/A</v>
      </c>
      <c r="F78">
        <f t="shared" si="10"/>
        <v>15</v>
      </c>
      <c r="Q78" t="s">
        <v>210</v>
      </c>
      <c r="R78" s="5" t="s">
        <v>244</v>
      </c>
      <c r="S78">
        <v>4</v>
      </c>
      <c r="T78">
        <v>3</v>
      </c>
      <c r="U78" t="b" cm="1">
        <f t="array" aca="1" ref="U78" ca="1">IF(INDEX($T$3:$X$3,1,S78)=R78,TRUE,FALSE)</f>
        <v>0</v>
      </c>
      <c r="V78" t="e">
        <f t="shared" ca="1" si="12"/>
        <v>#N/A</v>
      </c>
      <c r="W78">
        <f t="shared" si="13"/>
        <v>3</v>
      </c>
    </row>
    <row r="79" spans="1:23">
      <c r="A79" t="s">
        <v>94</v>
      </c>
      <c r="B79">
        <v>4</v>
      </c>
      <c r="C79">
        <v>16</v>
      </c>
      <c r="D79" t="b" cm="1">
        <f t="array" aca="1" ref="D79" ca="1">INDEX('090_落下地点の計算'!$R$55:$AA$74,21-C79,B79)&lt;&gt;""</f>
        <v>0</v>
      </c>
      <c r="E79" t="e">
        <f t="shared" ca="1" si="11"/>
        <v>#N/A</v>
      </c>
      <c r="F79">
        <f t="shared" si="10"/>
        <v>16</v>
      </c>
      <c r="Q79" t="s">
        <v>211</v>
      </c>
      <c r="R79" s="5" t="s">
        <v>245</v>
      </c>
      <c r="S79">
        <v>4</v>
      </c>
      <c r="T79">
        <v>3</v>
      </c>
      <c r="U79" t="b" cm="1">
        <f t="array" aca="1" ref="U79" ca="1">IF(INDEX($T$3:$X$3,1,S79)=R79,TRUE,FALSE)</f>
        <v>0</v>
      </c>
      <c r="V79" t="e">
        <f t="shared" ca="1" si="12"/>
        <v>#N/A</v>
      </c>
      <c r="W79">
        <f t="shared" si="13"/>
        <v>3</v>
      </c>
    </row>
    <row r="80" spans="1:23">
      <c r="A80" t="s">
        <v>94</v>
      </c>
      <c r="B80">
        <v>4</v>
      </c>
      <c r="C80">
        <v>17</v>
      </c>
      <c r="D80" t="b" cm="1">
        <f t="array" aca="1" ref="D80" ca="1">INDEX('090_落下地点の計算'!$R$55:$AA$74,21-C80,B80)&lt;&gt;""</f>
        <v>0</v>
      </c>
      <c r="E80" t="e">
        <f t="shared" ca="1" si="11"/>
        <v>#N/A</v>
      </c>
      <c r="F80">
        <f t="shared" si="10"/>
        <v>17</v>
      </c>
      <c r="Q80" t="s">
        <v>212</v>
      </c>
      <c r="R80" s="5" t="s">
        <v>246</v>
      </c>
      <c r="S80">
        <v>4</v>
      </c>
      <c r="T80">
        <v>3</v>
      </c>
      <c r="U80" t="b" cm="1">
        <f t="array" aca="1" ref="U80" ca="1">IF(INDEX($T$3:$X$3,1,S80)=R80,TRUE,FALSE)</f>
        <v>0</v>
      </c>
      <c r="V80" t="e">
        <f t="shared" ca="1" si="12"/>
        <v>#N/A</v>
      </c>
      <c r="W80">
        <f t="shared" si="13"/>
        <v>3</v>
      </c>
    </row>
    <row r="81" spans="1:23">
      <c r="A81" t="s">
        <v>94</v>
      </c>
      <c r="B81">
        <v>4</v>
      </c>
      <c r="C81">
        <v>18</v>
      </c>
      <c r="D81" t="b" cm="1">
        <f t="array" aca="1" ref="D81" ca="1">INDEX('090_落下地点の計算'!$R$55:$AA$74,21-C81,B81)&lt;&gt;""</f>
        <v>0</v>
      </c>
      <c r="E81" t="e">
        <f t="shared" ca="1" si="11"/>
        <v>#N/A</v>
      </c>
      <c r="F81">
        <f t="shared" si="10"/>
        <v>18</v>
      </c>
      <c r="Q81" t="s">
        <v>213</v>
      </c>
      <c r="R81" s="5" t="s">
        <v>237</v>
      </c>
      <c r="S81">
        <v>3</v>
      </c>
      <c r="T81">
        <v>3</v>
      </c>
      <c r="U81" t="b" cm="1">
        <f t="array" aca="1" ref="U81" ca="1">IF(INDEX($T$3:$X$3,1,S81)=R81,TRUE,FALSE)</f>
        <v>0</v>
      </c>
      <c r="V81" t="e">
        <f t="shared" ca="1" si="12"/>
        <v>#N/A</v>
      </c>
      <c r="W81">
        <f t="shared" si="13"/>
        <v>3</v>
      </c>
    </row>
    <row r="82" spans="1:23">
      <c r="A82" t="s">
        <v>94</v>
      </c>
      <c r="B82">
        <v>4</v>
      </c>
      <c r="C82">
        <v>19</v>
      </c>
      <c r="D82" t="b" cm="1">
        <f t="array" aca="1" ref="D82" ca="1">INDEX('090_落下地点の計算'!$R$55:$AA$74,21-C82,B82)&lt;&gt;""</f>
        <v>0</v>
      </c>
      <c r="E82" t="e">
        <f t="shared" ca="1" si="11"/>
        <v>#N/A</v>
      </c>
      <c r="F82">
        <f t="shared" si="10"/>
        <v>19</v>
      </c>
      <c r="Q82" t="s">
        <v>214</v>
      </c>
      <c r="R82" s="5" t="s">
        <v>238</v>
      </c>
      <c r="S82">
        <v>3</v>
      </c>
      <c r="T82">
        <v>3</v>
      </c>
      <c r="U82" t="b" cm="1">
        <f t="array" aca="1" ref="U82" ca="1">IF(INDEX($T$3:$X$3,1,S82)=R82,TRUE,FALSE)</f>
        <v>0</v>
      </c>
      <c r="V82" t="e">
        <f t="shared" ca="1" si="12"/>
        <v>#N/A</v>
      </c>
      <c r="W82">
        <f t="shared" si="13"/>
        <v>3</v>
      </c>
    </row>
    <row r="83" spans="1:23">
      <c r="A83" t="s">
        <v>94</v>
      </c>
      <c r="B83">
        <v>4</v>
      </c>
      <c r="C83">
        <v>20</v>
      </c>
      <c r="D83" t="b" cm="1">
        <f t="array" aca="1" ref="D83" ca="1">INDEX('090_落下地点の計算'!$R$55:$AA$74,21-C83,B83)&lt;&gt;""</f>
        <v>0</v>
      </c>
      <c r="E83" t="e">
        <f t="shared" ca="1" si="11"/>
        <v>#N/A</v>
      </c>
      <c r="F83">
        <f t="shared" si="10"/>
        <v>20</v>
      </c>
      <c r="Q83" t="s">
        <v>215</v>
      </c>
      <c r="R83" s="5" t="s">
        <v>239</v>
      </c>
      <c r="S83">
        <v>3</v>
      </c>
      <c r="T83">
        <v>3</v>
      </c>
      <c r="U83" t="b" cm="1">
        <f t="array" aca="1" ref="U83" ca="1">IF(INDEX($T$3:$X$3,1,S83)=R83,TRUE,FALSE)</f>
        <v>0</v>
      </c>
      <c r="V83" t="e">
        <f t="shared" ca="1" si="12"/>
        <v>#N/A</v>
      </c>
      <c r="W83">
        <f t="shared" si="13"/>
        <v>3</v>
      </c>
    </row>
    <row r="84" spans="1:23">
      <c r="A84" t="s">
        <v>94</v>
      </c>
      <c r="B84">
        <v>5</v>
      </c>
      <c r="C84">
        <v>1</v>
      </c>
      <c r="D84" t="b" cm="1">
        <f t="array" aca="1" ref="D84" ca="1">INDEX('090_落下地点の計算'!$R$55:$AA$74,21-C84,B84)&lt;&gt;""</f>
        <v>1</v>
      </c>
      <c r="E84">
        <f t="shared" ca="1" si="11"/>
        <v>5</v>
      </c>
      <c r="F84">
        <f t="shared" si="10"/>
        <v>1</v>
      </c>
      <c r="Q84" t="s">
        <v>216</v>
      </c>
      <c r="R84" s="5" t="s">
        <v>240</v>
      </c>
      <c r="S84">
        <v>3</v>
      </c>
      <c r="T84">
        <v>3</v>
      </c>
      <c r="U84" t="b" cm="1">
        <f t="array" aca="1" ref="U84" ca="1">IF(INDEX($T$3:$X$3,1,S84)=R84,TRUE,FALSE)</f>
        <v>0</v>
      </c>
      <c r="V84" t="e">
        <f t="shared" ca="1" si="12"/>
        <v>#N/A</v>
      </c>
      <c r="W84">
        <f t="shared" si="13"/>
        <v>3</v>
      </c>
    </row>
    <row r="85" spans="1:23">
      <c r="A85" t="s">
        <v>94</v>
      </c>
      <c r="B85">
        <v>5</v>
      </c>
      <c r="C85">
        <v>2</v>
      </c>
      <c r="D85" t="b" cm="1">
        <f t="array" aca="1" ref="D85" ca="1">INDEX('090_落下地点の計算'!$R$55:$AA$74,21-C85,B85)&lt;&gt;""</f>
        <v>1</v>
      </c>
      <c r="E85">
        <f t="shared" ca="1" si="11"/>
        <v>5</v>
      </c>
      <c r="F85">
        <f t="shared" si="10"/>
        <v>2</v>
      </c>
      <c r="Q85" t="s">
        <v>217</v>
      </c>
      <c r="R85" s="5" t="s">
        <v>241</v>
      </c>
      <c r="S85">
        <v>3</v>
      </c>
      <c r="T85">
        <v>3</v>
      </c>
      <c r="U85" t="b" cm="1">
        <f t="array" aca="1" ref="U85" ca="1">IF(INDEX($T$3:$X$3,1,S85)=R85,TRUE,FALSE)</f>
        <v>0</v>
      </c>
      <c r="V85" t="e">
        <f t="shared" ca="1" si="12"/>
        <v>#N/A</v>
      </c>
      <c r="W85">
        <f t="shared" si="13"/>
        <v>3</v>
      </c>
    </row>
    <row r="86" spans="1:23">
      <c r="A86" t="s">
        <v>94</v>
      </c>
      <c r="B86">
        <v>5</v>
      </c>
      <c r="C86">
        <v>3</v>
      </c>
      <c r="D86" t="b" cm="1">
        <f t="array" aca="1" ref="D86" ca="1">INDEX('090_落下地点の計算'!$R$55:$AA$74,21-C86,B86)&lt;&gt;""</f>
        <v>0</v>
      </c>
      <c r="E86" t="e">
        <f t="shared" ca="1" si="11"/>
        <v>#N/A</v>
      </c>
      <c r="F86">
        <f t="shared" si="10"/>
        <v>3</v>
      </c>
      <c r="Q86" t="s">
        <v>218</v>
      </c>
      <c r="R86" s="5" t="s">
        <v>242</v>
      </c>
      <c r="S86">
        <v>3</v>
      </c>
      <c r="T86">
        <v>3</v>
      </c>
      <c r="U86" t="b" cm="1">
        <f t="array" aca="1" ref="U86" ca="1">IF(INDEX($T$3:$X$3,1,S86)=R86,TRUE,FALSE)</f>
        <v>0</v>
      </c>
      <c r="V86" t="e">
        <f t="shared" ca="1" si="12"/>
        <v>#N/A</v>
      </c>
      <c r="W86">
        <f t="shared" si="13"/>
        <v>3</v>
      </c>
    </row>
    <row r="87" spans="1:23">
      <c r="A87" t="s">
        <v>94</v>
      </c>
      <c r="B87">
        <v>5</v>
      </c>
      <c r="C87">
        <v>4</v>
      </c>
      <c r="D87" t="b" cm="1">
        <f t="array" aca="1" ref="D87" ca="1">INDEX('090_落下地点の計算'!$R$55:$AA$74,21-C87,B87)&lt;&gt;""</f>
        <v>0</v>
      </c>
      <c r="E87" t="e">
        <f t="shared" ca="1" si="11"/>
        <v>#N/A</v>
      </c>
      <c r="F87">
        <f t="shared" si="10"/>
        <v>4</v>
      </c>
      <c r="Q87" t="s">
        <v>219</v>
      </c>
      <c r="R87" s="5" t="s">
        <v>243</v>
      </c>
      <c r="S87">
        <v>3</v>
      </c>
      <c r="T87">
        <v>3</v>
      </c>
      <c r="U87" t="b" cm="1">
        <f t="array" aca="1" ref="U87" ca="1">IF(INDEX($T$3:$X$3,1,S87)=R87,TRUE,FALSE)</f>
        <v>0</v>
      </c>
      <c r="V87" t="e">
        <f t="shared" ca="1" si="12"/>
        <v>#N/A</v>
      </c>
      <c r="W87">
        <f t="shared" si="13"/>
        <v>3</v>
      </c>
    </row>
    <row r="88" spans="1:23">
      <c r="A88" t="s">
        <v>94</v>
      </c>
      <c r="B88">
        <v>5</v>
      </c>
      <c r="C88">
        <v>5</v>
      </c>
      <c r="D88" t="b" cm="1">
        <f t="array" aca="1" ref="D88" ca="1">INDEX('090_落下地点の計算'!$R$55:$AA$74,21-C88,B88)&lt;&gt;""</f>
        <v>0</v>
      </c>
      <c r="E88" t="e">
        <f t="shared" ca="1" si="11"/>
        <v>#N/A</v>
      </c>
      <c r="F88">
        <f t="shared" si="10"/>
        <v>5</v>
      </c>
      <c r="Q88" t="s">
        <v>220</v>
      </c>
      <c r="R88" s="5" t="s">
        <v>244</v>
      </c>
      <c r="S88">
        <v>3</v>
      </c>
      <c r="T88">
        <v>3</v>
      </c>
      <c r="U88" t="b" cm="1">
        <f t="array" aca="1" ref="U88" ca="1">IF(INDEX($T$3:$X$3,1,S88)=R88,TRUE,FALSE)</f>
        <v>0</v>
      </c>
      <c r="V88" t="e">
        <f t="shared" ca="1" si="12"/>
        <v>#N/A</v>
      </c>
      <c r="W88">
        <f t="shared" si="13"/>
        <v>3</v>
      </c>
    </row>
    <row r="89" spans="1:23">
      <c r="A89" t="s">
        <v>94</v>
      </c>
      <c r="B89">
        <v>5</v>
      </c>
      <c r="C89">
        <v>6</v>
      </c>
      <c r="D89" t="b" cm="1">
        <f t="array" aca="1" ref="D89" ca="1">INDEX('090_落下地点の計算'!$R$55:$AA$74,21-C89,B89)&lt;&gt;""</f>
        <v>0</v>
      </c>
      <c r="E89" t="e">
        <f t="shared" ca="1" si="11"/>
        <v>#N/A</v>
      </c>
      <c r="F89">
        <f t="shared" si="10"/>
        <v>6</v>
      </c>
      <c r="Q89" t="s">
        <v>221</v>
      </c>
      <c r="R89" s="5" t="s">
        <v>245</v>
      </c>
      <c r="S89">
        <v>3</v>
      </c>
      <c r="T89">
        <v>3</v>
      </c>
      <c r="U89" t="b" cm="1">
        <f t="array" aca="1" ref="U89" ca="1">IF(INDEX($T$3:$X$3,1,S89)=R89,TRUE,FALSE)</f>
        <v>0</v>
      </c>
      <c r="V89" t="e">
        <f t="shared" ca="1" si="12"/>
        <v>#N/A</v>
      </c>
      <c r="W89">
        <f t="shared" si="13"/>
        <v>3</v>
      </c>
    </row>
    <row r="90" spans="1:23">
      <c r="A90" t="s">
        <v>94</v>
      </c>
      <c r="B90">
        <v>5</v>
      </c>
      <c r="C90">
        <v>7</v>
      </c>
      <c r="D90" t="b" cm="1">
        <f t="array" aca="1" ref="D90" ca="1">INDEX('090_落下地点の計算'!$R$55:$AA$74,21-C90,B90)&lt;&gt;""</f>
        <v>0</v>
      </c>
      <c r="E90" t="e">
        <f t="shared" ca="1" si="11"/>
        <v>#N/A</v>
      </c>
      <c r="F90">
        <f t="shared" si="10"/>
        <v>7</v>
      </c>
      <c r="Q90" t="s">
        <v>222</v>
      </c>
      <c r="R90" s="5" t="s">
        <v>246</v>
      </c>
      <c r="S90">
        <v>3</v>
      </c>
      <c r="T90">
        <v>3</v>
      </c>
      <c r="U90" t="b" cm="1">
        <f t="array" aca="1" ref="U90" ca="1">IF(INDEX($T$3:$X$3,1,S90)=R90,TRUE,FALSE)</f>
        <v>0</v>
      </c>
      <c r="V90" t="e">
        <f t="shared" ca="1" si="12"/>
        <v>#N/A</v>
      </c>
      <c r="W90">
        <f t="shared" si="13"/>
        <v>3</v>
      </c>
    </row>
    <row r="91" spans="1:23">
      <c r="A91" t="s">
        <v>94</v>
      </c>
      <c r="B91">
        <v>5</v>
      </c>
      <c r="C91">
        <v>8</v>
      </c>
      <c r="D91" t="b" cm="1">
        <f t="array" aca="1" ref="D91" ca="1">INDEX('090_落下地点の計算'!$R$55:$AA$74,21-C91,B91)&lt;&gt;""</f>
        <v>0</v>
      </c>
      <c r="E91" t="e">
        <f t="shared" ca="1" si="11"/>
        <v>#N/A</v>
      </c>
      <c r="F91">
        <f t="shared" si="10"/>
        <v>8</v>
      </c>
      <c r="Q91" t="s">
        <v>232</v>
      </c>
      <c r="R91" s="5" t="s">
        <v>237</v>
      </c>
      <c r="S91">
        <v>5</v>
      </c>
      <c r="T91">
        <v>1</v>
      </c>
      <c r="U91" t="b" cm="1">
        <f t="array" aca="1" ref="U91" ca="1">IF(INDEX($T$4:$X$4,1,S91)=R91,TRUE,FALSE)</f>
        <v>0</v>
      </c>
      <c r="V91" t="e">
        <f t="shared" ca="1" si="12"/>
        <v>#N/A</v>
      </c>
      <c r="W91">
        <f t="shared" si="13"/>
        <v>1</v>
      </c>
    </row>
    <row r="92" spans="1:23">
      <c r="A92" t="s">
        <v>94</v>
      </c>
      <c r="B92">
        <v>5</v>
      </c>
      <c r="C92">
        <v>9</v>
      </c>
      <c r="D92" t="b" cm="1">
        <f t="array" aca="1" ref="D92" ca="1">INDEX('090_落下地点の計算'!$R$55:$AA$74,21-C92,B92)&lt;&gt;""</f>
        <v>0</v>
      </c>
      <c r="E92" t="e">
        <f t="shared" ca="1" si="11"/>
        <v>#N/A</v>
      </c>
      <c r="F92">
        <f t="shared" si="10"/>
        <v>9</v>
      </c>
      <c r="Q92" t="s">
        <v>223</v>
      </c>
      <c r="R92" s="5" t="s">
        <v>238</v>
      </c>
      <c r="S92">
        <v>5</v>
      </c>
      <c r="T92">
        <v>1</v>
      </c>
      <c r="U92" t="b" cm="1">
        <f t="array" aca="1" ref="U92" ca="1">IF(INDEX($T$4:$X$4,1,S92)=R92,TRUE,FALSE)</f>
        <v>1</v>
      </c>
      <c r="V92">
        <f t="shared" ca="1" si="12"/>
        <v>5</v>
      </c>
      <c r="W92">
        <f t="shared" si="13"/>
        <v>1</v>
      </c>
    </row>
    <row r="93" spans="1:23">
      <c r="A93" t="s">
        <v>94</v>
      </c>
      <c r="B93">
        <v>5</v>
      </c>
      <c r="C93">
        <v>10</v>
      </c>
      <c r="D93" t="b" cm="1">
        <f t="array" aca="1" ref="D93" ca="1">INDEX('090_落下地点の計算'!$R$55:$AA$74,21-C93,B93)&lt;&gt;""</f>
        <v>0</v>
      </c>
      <c r="E93" t="e">
        <f t="shared" ca="1" si="11"/>
        <v>#N/A</v>
      </c>
      <c r="F93">
        <f t="shared" si="10"/>
        <v>10</v>
      </c>
      <c r="Q93" t="s">
        <v>224</v>
      </c>
      <c r="R93" s="5" t="s">
        <v>239</v>
      </c>
      <c r="S93">
        <v>5</v>
      </c>
      <c r="T93">
        <v>1</v>
      </c>
      <c r="U93" t="b" cm="1">
        <f t="array" aca="1" ref="U93" ca="1">IF(INDEX($T$4:$X$4,1,S93)=R93,TRUE,FALSE)</f>
        <v>0</v>
      </c>
      <c r="V93" t="e">
        <f t="shared" ca="1" si="12"/>
        <v>#N/A</v>
      </c>
      <c r="W93">
        <f t="shared" si="13"/>
        <v>1</v>
      </c>
    </row>
    <row r="94" spans="1:23">
      <c r="A94" t="s">
        <v>94</v>
      </c>
      <c r="B94">
        <v>5</v>
      </c>
      <c r="C94">
        <v>11</v>
      </c>
      <c r="D94" t="b" cm="1">
        <f t="array" aca="1" ref="D94" ca="1">INDEX('090_落下地点の計算'!$R$55:$AA$74,21-C94,B94)&lt;&gt;""</f>
        <v>0</v>
      </c>
      <c r="E94" t="e">
        <f t="shared" ca="1" si="11"/>
        <v>#N/A</v>
      </c>
      <c r="F94">
        <f t="shared" si="10"/>
        <v>11</v>
      </c>
      <c r="Q94" t="s">
        <v>225</v>
      </c>
      <c r="R94" s="5" t="s">
        <v>240</v>
      </c>
      <c r="S94">
        <v>5</v>
      </c>
      <c r="T94">
        <v>1</v>
      </c>
      <c r="U94" t="b" cm="1">
        <f t="array" aca="1" ref="U94" ca="1">IF(INDEX($T$4:$X$4,1,S94)=R94,TRUE,FALSE)</f>
        <v>0</v>
      </c>
      <c r="V94" t="e">
        <f t="shared" ca="1" si="12"/>
        <v>#N/A</v>
      </c>
      <c r="W94">
        <f t="shared" si="13"/>
        <v>1</v>
      </c>
    </row>
    <row r="95" spans="1:23">
      <c r="A95" t="s">
        <v>94</v>
      </c>
      <c r="B95">
        <v>5</v>
      </c>
      <c r="C95">
        <v>12</v>
      </c>
      <c r="D95" t="b" cm="1">
        <f t="array" aca="1" ref="D95" ca="1">INDEX('090_落下地点の計算'!$R$55:$AA$74,21-C95,B95)&lt;&gt;""</f>
        <v>0</v>
      </c>
      <c r="E95" t="e">
        <f t="shared" ca="1" si="11"/>
        <v>#N/A</v>
      </c>
      <c r="F95">
        <f t="shared" si="10"/>
        <v>12</v>
      </c>
      <c r="Q95" t="s">
        <v>226</v>
      </c>
      <c r="R95" s="5" t="s">
        <v>241</v>
      </c>
      <c r="S95">
        <v>5</v>
      </c>
      <c r="T95">
        <v>1</v>
      </c>
      <c r="U95" t="b" cm="1">
        <f t="array" aca="1" ref="U95" ca="1">IF(INDEX($T$4:$X$4,1,S95)=R95,TRUE,FALSE)</f>
        <v>0</v>
      </c>
      <c r="V95" t="e">
        <f t="shared" ca="1" si="12"/>
        <v>#N/A</v>
      </c>
      <c r="W95">
        <f t="shared" si="13"/>
        <v>1</v>
      </c>
    </row>
    <row r="96" spans="1:23">
      <c r="A96" t="s">
        <v>94</v>
      </c>
      <c r="B96">
        <v>5</v>
      </c>
      <c r="C96">
        <v>13</v>
      </c>
      <c r="D96" t="b" cm="1">
        <f t="array" aca="1" ref="D96" ca="1">INDEX('090_落下地点の計算'!$R$55:$AA$74,21-C96,B96)&lt;&gt;""</f>
        <v>0</v>
      </c>
      <c r="E96" t="e">
        <f t="shared" ca="1" si="11"/>
        <v>#N/A</v>
      </c>
      <c r="F96">
        <f t="shared" si="10"/>
        <v>13</v>
      </c>
      <c r="Q96" t="s">
        <v>227</v>
      </c>
      <c r="R96" s="5" t="s">
        <v>242</v>
      </c>
      <c r="S96">
        <v>5</v>
      </c>
      <c r="T96">
        <v>1</v>
      </c>
      <c r="U96" t="b" cm="1">
        <f t="array" aca="1" ref="U96" ca="1">IF(INDEX($T$4:$X$4,1,S96)=R96,TRUE,FALSE)</f>
        <v>0</v>
      </c>
      <c r="V96" t="e">
        <f t="shared" ca="1" si="12"/>
        <v>#N/A</v>
      </c>
      <c r="W96">
        <f t="shared" si="13"/>
        <v>1</v>
      </c>
    </row>
    <row r="97" spans="1:23">
      <c r="A97" t="s">
        <v>94</v>
      </c>
      <c r="B97">
        <v>5</v>
      </c>
      <c r="C97">
        <v>14</v>
      </c>
      <c r="D97" t="b" cm="1">
        <f t="array" aca="1" ref="D97" ca="1">INDEX('090_落下地点の計算'!$R$55:$AA$74,21-C97,B97)&lt;&gt;""</f>
        <v>0</v>
      </c>
      <c r="E97" t="e">
        <f t="shared" ca="1" si="11"/>
        <v>#N/A</v>
      </c>
      <c r="F97">
        <f t="shared" si="10"/>
        <v>14</v>
      </c>
      <c r="Q97" t="s">
        <v>228</v>
      </c>
      <c r="R97" s="5" t="s">
        <v>243</v>
      </c>
      <c r="S97">
        <v>5</v>
      </c>
      <c r="T97">
        <v>1</v>
      </c>
      <c r="U97" t="b" cm="1">
        <f t="array" aca="1" ref="U97" ca="1">IF(INDEX($T$4:$X$4,1,S97)=R97,TRUE,FALSE)</f>
        <v>0</v>
      </c>
      <c r="V97" t="e">
        <f t="shared" ca="1" si="12"/>
        <v>#N/A</v>
      </c>
      <c r="W97">
        <f t="shared" si="13"/>
        <v>1</v>
      </c>
    </row>
    <row r="98" spans="1:23">
      <c r="A98" t="s">
        <v>94</v>
      </c>
      <c r="B98">
        <v>5</v>
      </c>
      <c r="C98">
        <v>15</v>
      </c>
      <c r="D98" t="b" cm="1">
        <f t="array" aca="1" ref="D98" ca="1">INDEX('090_落下地点の計算'!$R$55:$AA$74,21-C98,B98)&lt;&gt;""</f>
        <v>0</v>
      </c>
      <c r="E98" t="e">
        <f t="shared" ca="1" si="11"/>
        <v>#N/A</v>
      </c>
      <c r="F98">
        <f t="shared" si="10"/>
        <v>15</v>
      </c>
      <c r="Q98" t="s">
        <v>229</v>
      </c>
      <c r="R98" s="5" t="s">
        <v>244</v>
      </c>
      <c r="S98">
        <v>5</v>
      </c>
      <c r="T98">
        <v>1</v>
      </c>
      <c r="U98" t="b" cm="1">
        <f t="array" aca="1" ref="U98" ca="1">IF(INDEX($T$4:$X$4,1,S98)=R98,TRUE,FALSE)</f>
        <v>0</v>
      </c>
      <c r="V98" t="e">
        <f t="shared" ca="1" si="12"/>
        <v>#N/A</v>
      </c>
      <c r="W98">
        <f t="shared" si="13"/>
        <v>1</v>
      </c>
    </row>
    <row r="99" spans="1:23">
      <c r="A99" t="s">
        <v>94</v>
      </c>
      <c r="B99">
        <v>5</v>
      </c>
      <c r="C99">
        <v>16</v>
      </c>
      <c r="D99" t="b" cm="1">
        <f t="array" aca="1" ref="D99" ca="1">INDEX('090_落下地点の計算'!$R$55:$AA$74,21-C99,B99)&lt;&gt;""</f>
        <v>0</v>
      </c>
      <c r="E99" t="e">
        <f t="shared" ca="1" si="11"/>
        <v>#N/A</v>
      </c>
      <c r="F99">
        <f t="shared" si="10"/>
        <v>16</v>
      </c>
      <c r="Q99" t="s">
        <v>230</v>
      </c>
      <c r="R99" s="5" t="s">
        <v>245</v>
      </c>
      <c r="S99">
        <v>5</v>
      </c>
      <c r="T99">
        <v>1</v>
      </c>
      <c r="U99" t="b" cm="1">
        <f t="array" aca="1" ref="U99" ca="1">IF(INDEX($T$4:$X$4,1,S99)=R99,TRUE,FALSE)</f>
        <v>0</v>
      </c>
      <c r="V99" t="e">
        <f t="shared" ca="1" si="12"/>
        <v>#N/A</v>
      </c>
      <c r="W99">
        <f t="shared" si="13"/>
        <v>1</v>
      </c>
    </row>
    <row r="100" spans="1:23">
      <c r="A100" t="s">
        <v>94</v>
      </c>
      <c r="B100">
        <v>5</v>
      </c>
      <c r="C100">
        <v>17</v>
      </c>
      <c r="D100" t="b" cm="1">
        <f t="array" aca="1" ref="D100" ca="1">INDEX('090_落下地点の計算'!$R$55:$AA$74,21-C100,B100)&lt;&gt;""</f>
        <v>0</v>
      </c>
      <c r="E100" t="e">
        <f t="shared" ca="1" si="11"/>
        <v>#N/A</v>
      </c>
      <c r="F100">
        <f t="shared" si="10"/>
        <v>17</v>
      </c>
      <c r="Q100" t="s">
        <v>231</v>
      </c>
      <c r="R100" s="5" t="s">
        <v>246</v>
      </c>
      <c r="S100">
        <v>5</v>
      </c>
      <c r="T100">
        <v>1</v>
      </c>
      <c r="U100" t="b" cm="1">
        <f t="array" aca="1" ref="U100" ca="1">IF(INDEX($T$4:$X$4,1,S100)=R100,TRUE,FALSE)</f>
        <v>0</v>
      </c>
      <c r="V100" t="e">
        <f t="shared" ca="1" si="12"/>
        <v>#N/A</v>
      </c>
      <c r="W100">
        <f t="shared" si="13"/>
        <v>1</v>
      </c>
    </row>
    <row r="101" spans="1:23">
      <c r="A101" t="s">
        <v>94</v>
      </c>
      <c r="B101">
        <v>5</v>
      </c>
      <c r="C101">
        <v>18</v>
      </c>
      <c r="D101" t="b" cm="1">
        <f t="array" aca="1" ref="D101" ca="1">INDEX('090_落下地点の計算'!$R$55:$AA$74,21-C101,B101)&lt;&gt;""</f>
        <v>0</v>
      </c>
      <c r="E101" t="e">
        <f t="shared" ca="1" si="11"/>
        <v>#N/A</v>
      </c>
      <c r="F101">
        <f t="shared" si="10"/>
        <v>18</v>
      </c>
      <c r="Q101" t="s">
        <v>233</v>
      </c>
      <c r="R101" s="5" t="s">
        <v>238</v>
      </c>
      <c r="S101">
        <v>4</v>
      </c>
      <c r="T101">
        <v>1</v>
      </c>
      <c r="U101" t="b" cm="1">
        <f t="array" aca="1" ref="U101" ca="1">IF(INDEX($T$4:$X$4,1,S101)=R101,TRUE,FALSE)</f>
        <v>0</v>
      </c>
      <c r="V101" t="e">
        <f t="shared" ca="1" si="12"/>
        <v>#N/A</v>
      </c>
      <c r="W101">
        <f t="shared" si="13"/>
        <v>1</v>
      </c>
    </row>
    <row r="102" spans="1:23">
      <c r="A102" t="s">
        <v>94</v>
      </c>
      <c r="B102">
        <v>5</v>
      </c>
      <c r="C102">
        <v>19</v>
      </c>
      <c r="D102" t="b" cm="1">
        <f t="array" aca="1" ref="D102" ca="1">INDEX('090_落下地点の計算'!$R$55:$AA$74,21-C102,B102)&lt;&gt;""</f>
        <v>0</v>
      </c>
      <c r="E102" t="e">
        <f t="shared" ca="1" si="11"/>
        <v>#N/A</v>
      </c>
      <c r="F102">
        <f t="shared" si="10"/>
        <v>19</v>
      </c>
    </row>
    <row r="103" spans="1:23">
      <c r="A103" t="s">
        <v>94</v>
      </c>
      <c r="B103">
        <v>5</v>
      </c>
      <c r="C103">
        <v>20</v>
      </c>
      <c r="D103" t="b" cm="1">
        <f t="array" aca="1" ref="D103" ca="1">INDEX('090_落下地点の計算'!$R$55:$AA$74,21-C103,B103)&lt;&gt;""</f>
        <v>0</v>
      </c>
      <c r="E103" t="e">
        <f t="shared" ca="1" si="11"/>
        <v>#N/A</v>
      </c>
      <c r="F103">
        <f t="shared" si="10"/>
        <v>20</v>
      </c>
    </row>
    <row r="104" spans="1:23">
      <c r="A104" t="s">
        <v>94</v>
      </c>
      <c r="B104">
        <v>6</v>
      </c>
      <c r="C104">
        <v>1</v>
      </c>
      <c r="D104" t="b" cm="1">
        <f t="array" aca="1" ref="D104" ca="1">INDEX('090_落下地点の計算'!$R$55:$AA$74,21-C104,B104)&lt;&gt;""</f>
        <v>0</v>
      </c>
      <c r="E104" t="e">
        <f t="shared" ca="1" si="11"/>
        <v>#N/A</v>
      </c>
      <c r="F104">
        <f t="shared" si="10"/>
        <v>1</v>
      </c>
    </row>
    <row r="105" spans="1:23">
      <c r="A105" t="s">
        <v>94</v>
      </c>
      <c r="B105">
        <v>6</v>
      </c>
      <c r="C105">
        <v>2</v>
      </c>
      <c r="D105" t="b" cm="1">
        <f t="array" aca="1" ref="D105" ca="1">INDEX('090_落下地点の計算'!$R$55:$AA$74,21-C105,B105)&lt;&gt;""</f>
        <v>1</v>
      </c>
      <c r="E105">
        <f t="shared" ca="1" si="11"/>
        <v>6</v>
      </c>
      <c r="F105">
        <f t="shared" si="10"/>
        <v>2</v>
      </c>
    </row>
    <row r="106" spans="1:23">
      <c r="A106" t="s">
        <v>94</v>
      </c>
      <c r="B106">
        <v>6</v>
      </c>
      <c r="C106">
        <v>3</v>
      </c>
      <c r="D106" t="b" cm="1">
        <f t="array" aca="1" ref="D106" ca="1">INDEX('090_落下地点の計算'!$R$55:$AA$74,21-C106,B106)&lt;&gt;""</f>
        <v>0</v>
      </c>
      <c r="E106" t="e">
        <f t="shared" ca="1" si="11"/>
        <v>#N/A</v>
      </c>
      <c r="F106">
        <f t="shared" si="10"/>
        <v>3</v>
      </c>
    </row>
    <row r="107" spans="1:23">
      <c r="A107" t="s">
        <v>94</v>
      </c>
      <c r="B107">
        <v>6</v>
      </c>
      <c r="C107">
        <v>4</v>
      </c>
      <c r="D107" t="b" cm="1">
        <f t="array" aca="1" ref="D107" ca="1">INDEX('090_落下地点の計算'!$R$55:$AA$74,21-C107,B107)&lt;&gt;""</f>
        <v>0</v>
      </c>
      <c r="E107" t="e">
        <f t="shared" ca="1" si="11"/>
        <v>#N/A</v>
      </c>
      <c r="F107">
        <f t="shared" si="10"/>
        <v>4</v>
      </c>
    </row>
    <row r="108" spans="1:23">
      <c r="A108" t="s">
        <v>94</v>
      </c>
      <c r="B108">
        <v>6</v>
      </c>
      <c r="C108">
        <v>5</v>
      </c>
      <c r="D108" t="b" cm="1">
        <f t="array" aca="1" ref="D108" ca="1">INDEX('090_落下地点の計算'!$R$55:$AA$74,21-C108,B108)&lt;&gt;""</f>
        <v>0</v>
      </c>
      <c r="E108" t="e">
        <f t="shared" ca="1" si="11"/>
        <v>#N/A</v>
      </c>
      <c r="F108">
        <f t="shared" si="10"/>
        <v>5</v>
      </c>
    </row>
    <row r="109" spans="1:23">
      <c r="A109" t="s">
        <v>94</v>
      </c>
      <c r="B109">
        <v>6</v>
      </c>
      <c r="C109">
        <v>6</v>
      </c>
      <c r="D109" t="b" cm="1">
        <f t="array" aca="1" ref="D109" ca="1">INDEX('090_落下地点の計算'!$R$55:$AA$74,21-C109,B109)&lt;&gt;""</f>
        <v>0</v>
      </c>
      <c r="E109" t="e">
        <f t="shared" ca="1" si="11"/>
        <v>#N/A</v>
      </c>
      <c r="F109">
        <f t="shared" si="10"/>
        <v>6</v>
      </c>
    </row>
    <row r="110" spans="1:23">
      <c r="A110" t="s">
        <v>94</v>
      </c>
      <c r="B110">
        <v>6</v>
      </c>
      <c r="C110">
        <v>7</v>
      </c>
      <c r="D110" t="b" cm="1">
        <f t="array" aca="1" ref="D110" ca="1">INDEX('090_落下地点の計算'!$R$55:$AA$74,21-C110,B110)&lt;&gt;""</f>
        <v>0</v>
      </c>
      <c r="E110" t="e">
        <f t="shared" ca="1" si="11"/>
        <v>#N/A</v>
      </c>
      <c r="F110">
        <f t="shared" si="10"/>
        <v>7</v>
      </c>
    </row>
    <row r="111" spans="1:23">
      <c r="A111" t="s">
        <v>94</v>
      </c>
      <c r="B111">
        <v>6</v>
      </c>
      <c r="C111">
        <v>8</v>
      </c>
      <c r="D111" t="b" cm="1">
        <f t="array" aca="1" ref="D111" ca="1">INDEX('090_落下地点の計算'!$R$55:$AA$74,21-C111,B111)&lt;&gt;""</f>
        <v>0</v>
      </c>
      <c r="E111" t="e">
        <f t="shared" ca="1" si="11"/>
        <v>#N/A</v>
      </c>
      <c r="F111">
        <f t="shared" si="10"/>
        <v>8</v>
      </c>
    </row>
    <row r="112" spans="1:23">
      <c r="A112" t="s">
        <v>94</v>
      </c>
      <c r="B112">
        <v>6</v>
      </c>
      <c r="C112">
        <v>9</v>
      </c>
      <c r="D112" t="b" cm="1">
        <f t="array" aca="1" ref="D112" ca="1">INDEX('090_落下地点の計算'!$R$55:$AA$74,21-C112,B112)&lt;&gt;""</f>
        <v>0</v>
      </c>
      <c r="E112" t="e">
        <f t="shared" ca="1" si="11"/>
        <v>#N/A</v>
      </c>
      <c r="F112">
        <f t="shared" si="10"/>
        <v>9</v>
      </c>
    </row>
    <row r="113" spans="1:6">
      <c r="A113" t="s">
        <v>94</v>
      </c>
      <c r="B113">
        <v>6</v>
      </c>
      <c r="C113">
        <v>10</v>
      </c>
      <c r="D113" t="b" cm="1">
        <f t="array" aca="1" ref="D113" ca="1">INDEX('090_落下地点の計算'!$R$55:$AA$74,21-C113,B113)&lt;&gt;""</f>
        <v>0</v>
      </c>
      <c r="E113" t="e">
        <f t="shared" ca="1" si="11"/>
        <v>#N/A</v>
      </c>
      <c r="F113">
        <f t="shared" si="10"/>
        <v>10</v>
      </c>
    </row>
    <row r="114" spans="1:6">
      <c r="A114" t="s">
        <v>94</v>
      </c>
      <c r="B114">
        <v>6</v>
      </c>
      <c r="C114">
        <v>11</v>
      </c>
      <c r="D114" t="b" cm="1">
        <f t="array" aca="1" ref="D114" ca="1">INDEX('090_落下地点の計算'!$R$55:$AA$74,21-C114,B114)&lt;&gt;""</f>
        <v>0</v>
      </c>
      <c r="E114" t="e">
        <f t="shared" ca="1" si="11"/>
        <v>#N/A</v>
      </c>
      <c r="F114">
        <f t="shared" si="10"/>
        <v>11</v>
      </c>
    </row>
    <row r="115" spans="1:6">
      <c r="A115" t="s">
        <v>94</v>
      </c>
      <c r="B115">
        <v>6</v>
      </c>
      <c r="C115">
        <v>12</v>
      </c>
      <c r="D115" t="b" cm="1">
        <f t="array" aca="1" ref="D115" ca="1">INDEX('090_落下地点の計算'!$R$55:$AA$74,21-C115,B115)&lt;&gt;""</f>
        <v>0</v>
      </c>
      <c r="E115" t="e">
        <f t="shared" ca="1" si="11"/>
        <v>#N/A</v>
      </c>
      <c r="F115">
        <f t="shared" si="10"/>
        <v>12</v>
      </c>
    </row>
    <row r="116" spans="1:6">
      <c r="A116" t="s">
        <v>94</v>
      </c>
      <c r="B116">
        <v>6</v>
      </c>
      <c r="C116">
        <v>13</v>
      </c>
      <c r="D116" t="b" cm="1">
        <f t="array" aca="1" ref="D116" ca="1">INDEX('090_落下地点の計算'!$R$55:$AA$74,21-C116,B116)&lt;&gt;""</f>
        <v>0</v>
      </c>
      <c r="E116" t="e">
        <f t="shared" ca="1" si="11"/>
        <v>#N/A</v>
      </c>
      <c r="F116">
        <f t="shared" si="10"/>
        <v>13</v>
      </c>
    </row>
    <row r="117" spans="1:6">
      <c r="A117" t="s">
        <v>94</v>
      </c>
      <c r="B117">
        <v>6</v>
      </c>
      <c r="C117">
        <v>14</v>
      </c>
      <c r="D117" t="b" cm="1">
        <f t="array" aca="1" ref="D117" ca="1">INDEX('090_落下地点の計算'!$R$55:$AA$74,21-C117,B117)&lt;&gt;""</f>
        <v>0</v>
      </c>
      <c r="E117" t="e">
        <f t="shared" ca="1" si="11"/>
        <v>#N/A</v>
      </c>
      <c r="F117">
        <f t="shared" si="10"/>
        <v>14</v>
      </c>
    </row>
    <row r="118" spans="1:6">
      <c r="A118" t="s">
        <v>94</v>
      </c>
      <c r="B118">
        <v>6</v>
      </c>
      <c r="C118">
        <v>15</v>
      </c>
      <c r="D118" t="b" cm="1">
        <f t="array" aca="1" ref="D118" ca="1">INDEX('090_落下地点の計算'!$R$55:$AA$74,21-C118,B118)&lt;&gt;""</f>
        <v>0</v>
      </c>
      <c r="E118" t="e">
        <f t="shared" ca="1" si="11"/>
        <v>#N/A</v>
      </c>
      <c r="F118">
        <f t="shared" si="10"/>
        <v>15</v>
      </c>
    </row>
    <row r="119" spans="1:6">
      <c r="A119" t="s">
        <v>94</v>
      </c>
      <c r="B119">
        <v>6</v>
      </c>
      <c r="C119">
        <v>16</v>
      </c>
      <c r="D119" t="b" cm="1">
        <f t="array" aca="1" ref="D119" ca="1">INDEX('090_落下地点の計算'!$R$55:$AA$74,21-C119,B119)&lt;&gt;""</f>
        <v>0</v>
      </c>
      <c r="E119" t="e">
        <f t="shared" ca="1" si="11"/>
        <v>#N/A</v>
      </c>
      <c r="F119">
        <f t="shared" si="10"/>
        <v>16</v>
      </c>
    </row>
    <row r="120" spans="1:6">
      <c r="A120" t="s">
        <v>94</v>
      </c>
      <c r="B120">
        <v>6</v>
      </c>
      <c r="C120">
        <v>17</v>
      </c>
      <c r="D120" t="b" cm="1">
        <f t="array" aca="1" ref="D120" ca="1">INDEX('090_落下地点の計算'!$R$55:$AA$74,21-C120,B120)&lt;&gt;""</f>
        <v>0</v>
      </c>
      <c r="E120" t="e">
        <f t="shared" ca="1" si="11"/>
        <v>#N/A</v>
      </c>
      <c r="F120">
        <f t="shared" si="10"/>
        <v>17</v>
      </c>
    </row>
    <row r="121" spans="1:6">
      <c r="A121" t="s">
        <v>94</v>
      </c>
      <c r="B121">
        <v>6</v>
      </c>
      <c r="C121">
        <v>18</v>
      </c>
      <c r="D121" t="b" cm="1">
        <f t="array" aca="1" ref="D121" ca="1">INDEX('090_落下地点の計算'!$R$55:$AA$74,21-C121,B121)&lt;&gt;""</f>
        <v>0</v>
      </c>
      <c r="E121" t="e">
        <f t="shared" ca="1" si="11"/>
        <v>#N/A</v>
      </c>
      <c r="F121">
        <f t="shared" si="10"/>
        <v>18</v>
      </c>
    </row>
    <row r="122" spans="1:6">
      <c r="A122" t="s">
        <v>94</v>
      </c>
      <c r="B122">
        <v>6</v>
      </c>
      <c r="C122">
        <v>19</v>
      </c>
      <c r="D122" t="b" cm="1">
        <f t="array" aca="1" ref="D122" ca="1">INDEX('090_落下地点の計算'!$R$55:$AA$74,21-C122,B122)&lt;&gt;""</f>
        <v>0</v>
      </c>
      <c r="E122" t="e">
        <f t="shared" ca="1" si="11"/>
        <v>#N/A</v>
      </c>
      <c r="F122">
        <f t="shared" si="10"/>
        <v>19</v>
      </c>
    </row>
    <row r="123" spans="1:6">
      <c r="A123" t="s">
        <v>94</v>
      </c>
      <c r="B123">
        <v>6</v>
      </c>
      <c r="C123">
        <v>20</v>
      </c>
      <c r="D123" t="b" cm="1">
        <f t="array" aca="1" ref="D123" ca="1">INDEX('090_落下地点の計算'!$R$55:$AA$74,21-C123,B123)&lt;&gt;""</f>
        <v>0</v>
      </c>
      <c r="E123" t="e">
        <f t="shared" ca="1" si="11"/>
        <v>#N/A</v>
      </c>
      <c r="F123">
        <f t="shared" si="10"/>
        <v>20</v>
      </c>
    </row>
    <row r="124" spans="1:6">
      <c r="A124" t="s">
        <v>94</v>
      </c>
      <c r="B124">
        <v>7</v>
      </c>
      <c r="C124">
        <v>1</v>
      </c>
      <c r="D124" t="b" cm="1">
        <f t="array" aca="1" ref="D124" ca="1">INDEX('090_落下地点の計算'!$R$55:$AA$74,21-C124,B124)&lt;&gt;""</f>
        <v>0</v>
      </c>
      <c r="E124" t="e">
        <f t="shared" ca="1" si="11"/>
        <v>#N/A</v>
      </c>
      <c r="F124">
        <f t="shared" si="10"/>
        <v>1</v>
      </c>
    </row>
    <row r="125" spans="1:6">
      <c r="A125" t="s">
        <v>94</v>
      </c>
      <c r="B125">
        <v>7</v>
      </c>
      <c r="C125">
        <v>2</v>
      </c>
      <c r="D125" t="b" cm="1">
        <f t="array" aca="1" ref="D125" ca="1">INDEX('090_落下地点の計算'!$R$55:$AA$74,21-C125,B125)&lt;&gt;""</f>
        <v>0</v>
      </c>
      <c r="E125" t="e">
        <f t="shared" ca="1" si="11"/>
        <v>#N/A</v>
      </c>
      <c r="F125">
        <f t="shared" si="10"/>
        <v>2</v>
      </c>
    </row>
    <row r="126" spans="1:6">
      <c r="A126" t="s">
        <v>94</v>
      </c>
      <c r="B126">
        <v>7</v>
      </c>
      <c r="C126">
        <v>3</v>
      </c>
      <c r="D126" t="b" cm="1">
        <f t="array" aca="1" ref="D126" ca="1">INDEX('090_落下地点の計算'!$R$55:$AA$74,21-C126,B126)&lt;&gt;""</f>
        <v>0</v>
      </c>
      <c r="E126" t="e">
        <f t="shared" ca="1" si="11"/>
        <v>#N/A</v>
      </c>
      <c r="F126">
        <f t="shared" si="10"/>
        <v>3</v>
      </c>
    </row>
    <row r="127" spans="1:6">
      <c r="A127" t="s">
        <v>94</v>
      </c>
      <c r="B127">
        <v>7</v>
      </c>
      <c r="C127">
        <v>4</v>
      </c>
      <c r="D127" t="b" cm="1">
        <f t="array" aca="1" ref="D127" ca="1">INDEX('090_落下地点の計算'!$R$55:$AA$74,21-C127,B127)&lt;&gt;""</f>
        <v>0</v>
      </c>
      <c r="E127" t="e">
        <f t="shared" ca="1" si="11"/>
        <v>#N/A</v>
      </c>
      <c r="F127">
        <f t="shared" si="10"/>
        <v>4</v>
      </c>
    </row>
    <row r="128" spans="1:6">
      <c r="A128" t="s">
        <v>94</v>
      </c>
      <c r="B128">
        <v>7</v>
      </c>
      <c r="C128">
        <v>5</v>
      </c>
      <c r="D128" t="b" cm="1">
        <f t="array" aca="1" ref="D128" ca="1">INDEX('090_落下地点の計算'!$R$55:$AA$74,21-C128,B128)&lt;&gt;""</f>
        <v>0</v>
      </c>
      <c r="E128" t="e">
        <f t="shared" ca="1" si="11"/>
        <v>#N/A</v>
      </c>
      <c r="F128">
        <f t="shared" si="10"/>
        <v>5</v>
      </c>
    </row>
    <row r="129" spans="1:6">
      <c r="A129" t="s">
        <v>94</v>
      </c>
      <c r="B129">
        <v>7</v>
      </c>
      <c r="C129">
        <v>6</v>
      </c>
      <c r="D129" t="b" cm="1">
        <f t="array" aca="1" ref="D129" ca="1">INDEX('090_落下地点の計算'!$R$55:$AA$74,21-C129,B129)&lt;&gt;""</f>
        <v>0</v>
      </c>
      <c r="E129" t="e">
        <f t="shared" ca="1" si="11"/>
        <v>#N/A</v>
      </c>
      <c r="F129">
        <f t="shared" si="10"/>
        <v>6</v>
      </c>
    </row>
    <row r="130" spans="1:6">
      <c r="A130" t="s">
        <v>94</v>
      </c>
      <c r="B130">
        <v>7</v>
      </c>
      <c r="C130">
        <v>7</v>
      </c>
      <c r="D130" t="b" cm="1">
        <f t="array" aca="1" ref="D130" ca="1">INDEX('090_落下地点の計算'!$R$55:$AA$74,21-C130,B130)&lt;&gt;""</f>
        <v>0</v>
      </c>
      <c r="E130" t="e">
        <f t="shared" ca="1" si="11"/>
        <v>#N/A</v>
      </c>
      <c r="F130">
        <f t="shared" si="10"/>
        <v>7</v>
      </c>
    </row>
    <row r="131" spans="1:6">
      <c r="A131" t="s">
        <v>94</v>
      </c>
      <c r="B131">
        <v>7</v>
      </c>
      <c r="C131">
        <v>8</v>
      </c>
      <c r="D131" t="b" cm="1">
        <f t="array" aca="1" ref="D131" ca="1">INDEX('090_落下地点の計算'!$R$55:$AA$74,21-C131,B131)&lt;&gt;""</f>
        <v>0</v>
      </c>
      <c r="E131" t="e">
        <f t="shared" ca="1" si="11"/>
        <v>#N/A</v>
      </c>
      <c r="F131">
        <f t="shared" si="10"/>
        <v>8</v>
      </c>
    </row>
    <row r="132" spans="1:6">
      <c r="A132" t="s">
        <v>94</v>
      </c>
      <c r="B132">
        <v>7</v>
      </c>
      <c r="C132">
        <v>9</v>
      </c>
      <c r="D132" t="b" cm="1">
        <f t="array" aca="1" ref="D132" ca="1">INDEX('090_落下地点の計算'!$R$55:$AA$74,21-C132,B132)&lt;&gt;""</f>
        <v>0</v>
      </c>
      <c r="E132" t="e">
        <f t="shared" ca="1" si="11"/>
        <v>#N/A</v>
      </c>
      <c r="F132">
        <f t="shared" ref="F132:F195" si="14">C132</f>
        <v>9</v>
      </c>
    </row>
    <row r="133" spans="1:6">
      <c r="A133" t="s">
        <v>94</v>
      </c>
      <c r="B133">
        <v>7</v>
      </c>
      <c r="C133">
        <v>10</v>
      </c>
      <c r="D133" t="b" cm="1">
        <f t="array" aca="1" ref="D133" ca="1">INDEX('090_落下地点の計算'!$R$55:$AA$74,21-C133,B133)&lt;&gt;""</f>
        <v>0</v>
      </c>
      <c r="E133" t="e">
        <f t="shared" ref="E133:E196" ca="1" si="15">IF(D133,B133,NA())</f>
        <v>#N/A</v>
      </c>
      <c r="F133">
        <f t="shared" si="14"/>
        <v>10</v>
      </c>
    </row>
    <row r="134" spans="1:6">
      <c r="A134" t="s">
        <v>94</v>
      </c>
      <c r="B134">
        <v>7</v>
      </c>
      <c r="C134">
        <v>11</v>
      </c>
      <c r="D134" t="b" cm="1">
        <f t="array" aca="1" ref="D134" ca="1">INDEX('090_落下地点の計算'!$R$55:$AA$74,21-C134,B134)&lt;&gt;""</f>
        <v>0</v>
      </c>
      <c r="E134" t="e">
        <f t="shared" ca="1" si="15"/>
        <v>#N/A</v>
      </c>
      <c r="F134">
        <f t="shared" si="14"/>
        <v>11</v>
      </c>
    </row>
    <row r="135" spans="1:6">
      <c r="A135" t="s">
        <v>94</v>
      </c>
      <c r="B135">
        <v>7</v>
      </c>
      <c r="C135">
        <v>12</v>
      </c>
      <c r="D135" t="b" cm="1">
        <f t="array" aca="1" ref="D135" ca="1">INDEX('090_落下地点の計算'!$R$55:$AA$74,21-C135,B135)&lt;&gt;""</f>
        <v>0</v>
      </c>
      <c r="E135" t="e">
        <f t="shared" ca="1" si="15"/>
        <v>#N/A</v>
      </c>
      <c r="F135">
        <f t="shared" si="14"/>
        <v>12</v>
      </c>
    </row>
    <row r="136" spans="1:6">
      <c r="A136" t="s">
        <v>94</v>
      </c>
      <c r="B136">
        <v>7</v>
      </c>
      <c r="C136">
        <v>13</v>
      </c>
      <c r="D136" t="b" cm="1">
        <f t="array" aca="1" ref="D136" ca="1">INDEX('090_落下地点の計算'!$R$55:$AA$74,21-C136,B136)&lt;&gt;""</f>
        <v>0</v>
      </c>
      <c r="E136" t="e">
        <f t="shared" ca="1" si="15"/>
        <v>#N/A</v>
      </c>
      <c r="F136">
        <f t="shared" si="14"/>
        <v>13</v>
      </c>
    </row>
    <row r="137" spans="1:6">
      <c r="A137" t="s">
        <v>94</v>
      </c>
      <c r="B137">
        <v>7</v>
      </c>
      <c r="C137">
        <v>14</v>
      </c>
      <c r="D137" t="b" cm="1">
        <f t="array" aca="1" ref="D137" ca="1">INDEX('090_落下地点の計算'!$R$55:$AA$74,21-C137,B137)&lt;&gt;""</f>
        <v>0</v>
      </c>
      <c r="E137" t="e">
        <f t="shared" ca="1" si="15"/>
        <v>#N/A</v>
      </c>
      <c r="F137">
        <f t="shared" si="14"/>
        <v>14</v>
      </c>
    </row>
    <row r="138" spans="1:6">
      <c r="A138" t="s">
        <v>94</v>
      </c>
      <c r="B138">
        <v>7</v>
      </c>
      <c r="C138">
        <v>15</v>
      </c>
      <c r="D138" t="b" cm="1">
        <f t="array" aca="1" ref="D138" ca="1">INDEX('090_落下地点の計算'!$R$55:$AA$74,21-C138,B138)&lt;&gt;""</f>
        <v>0</v>
      </c>
      <c r="E138" t="e">
        <f t="shared" ca="1" si="15"/>
        <v>#N/A</v>
      </c>
      <c r="F138">
        <f t="shared" si="14"/>
        <v>15</v>
      </c>
    </row>
    <row r="139" spans="1:6">
      <c r="A139" t="s">
        <v>94</v>
      </c>
      <c r="B139">
        <v>7</v>
      </c>
      <c r="C139">
        <v>16</v>
      </c>
      <c r="D139" t="b" cm="1">
        <f t="array" aca="1" ref="D139" ca="1">INDEX('090_落下地点の計算'!$R$55:$AA$74,21-C139,B139)&lt;&gt;""</f>
        <v>0</v>
      </c>
      <c r="E139" t="e">
        <f t="shared" ca="1" si="15"/>
        <v>#N/A</v>
      </c>
      <c r="F139">
        <f t="shared" si="14"/>
        <v>16</v>
      </c>
    </row>
    <row r="140" spans="1:6">
      <c r="A140" t="s">
        <v>94</v>
      </c>
      <c r="B140">
        <v>7</v>
      </c>
      <c r="C140">
        <v>17</v>
      </c>
      <c r="D140" t="b" cm="1">
        <f t="array" aca="1" ref="D140" ca="1">INDEX('090_落下地点の計算'!$R$55:$AA$74,21-C140,B140)&lt;&gt;""</f>
        <v>0</v>
      </c>
      <c r="E140" t="e">
        <f t="shared" ca="1" si="15"/>
        <v>#N/A</v>
      </c>
      <c r="F140">
        <f t="shared" si="14"/>
        <v>17</v>
      </c>
    </row>
    <row r="141" spans="1:6">
      <c r="A141" t="s">
        <v>94</v>
      </c>
      <c r="B141">
        <v>7</v>
      </c>
      <c r="C141">
        <v>18</v>
      </c>
      <c r="D141" t="b" cm="1">
        <f t="array" aca="1" ref="D141" ca="1">INDEX('090_落下地点の計算'!$R$55:$AA$74,21-C141,B141)&lt;&gt;""</f>
        <v>0</v>
      </c>
      <c r="E141" t="e">
        <f t="shared" ca="1" si="15"/>
        <v>#N/A</v>
      </c>
      <c r="F141">
        <f t="shared" si="14"/>
        <v>18</v>
      </c>
    </row>
    <row r="142" spans="1:6">
      <c r="A142" t="s">
        <v>94</v>
      </c>
      <c r="B142">
        <v>7</v>
      </c>
      <c r="C142">
        <v>19</v>
      </c>
      <c r="D142" t="b" cm="1">
        <f t="array" aca="1" ref="D142" ca="1">INDEX('090_落下地点の計算'!$R$55:$AA$74,21-C142,B142)&lt;&gt;""</f>
        <v>0</v>
      </c>
      <c r="E142" t="e">
        <f t="shared" ca="1" si="15"/>
        <v>#N/A</v>
      </c>
      <c r="F142">
        <f t="shared" si="14"/>
        <v>19</v>
      </c>
    </row>
    <row r="143" spans="1:6">
      <c r="A143" t="s">
        <v>94</v>
      </c>
      <c r="B143">
        <v>7</v>
      </c>
      <c r="C143">
        <v>20</v>
      </c>
      <c r="D143" t="b" cm="1">
        <f t="array" aca="1" ref="D143" ca="1">INDEX('090_落下地点の計算'!$R$55:$AA$74,21-C143,B143)&lt;&gt;""</f>
        <v>0</v>
      </c>
      <c r="E143" t="e">
        <f t="shared" ca="1" si="15"/>
        <v>#N/A</v>
      </c>
      <c r="F143">
        <f t="shared" si="14"/>
        <v>20</v>
      </c>
    </row>
    <row r="144" spans="1:6">
      <c r="A144" t="s">
        <v>94</v>
      </c>
      <c r="B144">
        <v>8</v>
      </c>
      <c r="C144">
        <v>1</v>
      </c>
      <c r="D144" t="b" cm="1">
        <f t="array" aca="1" ref="D144" ca="1">INDEX('090_落下地点の計算'!$R$55:$AA$74,21-C144,B144)&lt;&gt;""</f>
        <v>0</v>
      </c>
      <c r="E144" t="e">
        <f t="shared" ca="1" si="15"/>
        <v>#N/A</v>
      </c>
      <c r="F144">
        <f t="shared" si="14"/>
        <v>1</v>
      </c>
    </row>
    <row r="145" spans="1:6">
      <c r="A145" t="s">
        <v>94</v>
      </c>
      <c r="B145">
        <v>8</v>
      </c>
      <c r="C145">
        <v>2</v>
      </c>
      <c r="D145" t="b" cm="1">
        <f t="array" aca="1" ref="D145" ca="1">INDEX('090_落下地点の計算'!$R$55:$AA$74,21-C145,B145)&lt;&gt;""</f>
        <v>0</v>
      </c>
      <c r="E145" t="e">
        <f t="shared" ca="1" si="15"/>
        <v>#N/A</v>
      </c>
      <c r="F145">
        <f t="shared" si="14"/>
        <v>2</v>
      </c>
    </row>
    <row r="146" spans="1:6">
      <c r="A146" t="s">
        <v>94</v>
      </c>
      <c r="B146">
        <v>8</v>
      </c>
      <c r="C146">
        <v>3</v>
      </c>
      <c r="D146" t="b" cm="1">
        <f t="array" aca="1" ref="D146" ca="1">INDEX('090_落下地点の計算'!$R$55:$AA$74,21-C146,B146)&lt;&gt;""</f>
        <v>0</v>
      </c>
      <c r="E146" t="e">
        <f t="shared" ca="1" si="15"/>
        <v>#N/A</v>
      </c>
      <c r="F146">
        <f t="shared" si="14"/>
        <v>3</v>
      </c>
    </row>
    <row r="147" spans="1:6">
      <c r="A147" t="s">
        <v>94</v>
      </c>
      <c r="B147">
        <v>8</v>
      </c>
      <c r="C147">
        <v>4</v>
      </c>
      <c r="D147" t="b" cm="1">
        <f t="array" aca="1" ref="D147" ca="1">INDEX('090_落下地点の計算'!$R$55:$AA$74,21-C147,B147)&lt;&gt;""</f>
        <v>0</v>
      </c>
      <c r="E147" t="e">
        <f t="shared" ca="1" si="15"/>
        <v>#N/A</v>
      </c>
      <c r="F147">
        <f t="shared" si="14"/>
        <v>4</v>
      </c>
    </row>
    <row r="148" spans="1:6">
      <c r="A148" t="s">
        <v>94</v>
      </c>
      <c r="B148">
        <v>8</v>
      </c>
      <c r="C148">
        <v>5</v>
      </c>
      <c r="D148" t="b" cm="1">
        <f t="array" aca="1" ref="D148" ca="1">INDEX('090_落下地点の計算'!$R$55:$AA$74,21-C148,B148)&lt;&gt;""</f>
        <v>0</v>
      </c>
      <c r="E148" t="e">
        <f t="shared" ca="1" si="15"/>
        <v>#N/A</v>
      </c>
      <c r="F148">
        <f t="shared" si="14"/>
        <v>5</v>
      </c>
    </row>
    <row r="149" spans="1:6">
      <c r="A149" t="s">
        <v>94</v>
      </c>
      <c r="B149">
        <v>8</v>
      </c>
      <c r="C149">
        <v>6</v>
      </c>
      <c r="D149" t="b" cm="1">
        <f t="array" aca="1" ref="D149" ca="1">INDEX('090_落下地点の計算'!$R$55:$AA$74,21-C149,B149)&lt;&gt;""</f>
        <v>0</v>
      </c>
      <c r="E149" t="e">
        <f t="shared" ca="1" si="15"/>
        <v>#N/A</v>
      </c>
      <c r="F149">
        <f t="shared" si="14"/>
        <v>6</v>
      </c>
    </row>
    <row r="150" spans="1:6">
      <c r="A150" t="s">
        <v>94</v>
      </c>
      <c r="B150">
        <v>8</v>
      </c>
      <c r="C150">
        <v>7</v>
      </c>
      <c r="D150" t="b" cm="1">
        <f t="array" aca="1" ref="D150" ca="1">INDEX('090_落下地点の計算'!$R$55:$AA$74,21-C150,B150)&lt;&gt;""</f>
        <v>0</v>
      </c>
      <c r="E150" t="e">
        <f t="shared" ca="1" si="15"/>
        <v>#N/A</v>
      </c>
      <c r="F150">
        <f t="shared" si="14"/>
        <v>7</v>
      </c>
    </row>
    <row r="151" spans="1:6">
      <c r="A151" t="s">
        <v>94</v>
      </c>
      <c r="B151">
        <v>8</v>
      </c>
      <c r="C151">
        <v>8</v>
      </c>
      <c r="D151" t="b" cm="1">
        <f t="array" aca="1" ref="D151" ca="1">INDEX('090_落下地点の計算'!$R$55:$AA$74,21-C151,B151)&lt;&gt;""</f>
        <v>0</v>
      </c>
      <c r="E151" t="e">
        <f t="shared" ca="1" si="15"/>
        <v>#N/A</v>
      </c>
      <c r="F151">
        <f t="shared" si="14"/>
        <v>8</v>
      </c>
    </row>
    <row r="152" spans="1:6">
      <c r="A152" t="s">
        <v>94</v>
      </c>
      <c r="B152">
        <v>8</v>
      </c>
      <c r="C152">
        <v>9</v>
      </c>
      <c r="D152" t="b" cm="1">
        <f t="array" aca="1" ref="D152" ca="1">INDEX('090_落下地点の計算'!$R$55:$AA$74,21-C152,B152)&lt;&gt;""</f>
        <v>0</v>
      </c>
      <c r="E152" t="e">
        <f t="shared" ca="1" si="15"/>
        <v>#N/A</v>
      </c>
      <c r="F152">
        <f t="shared" si="14"/>
        <v>9</v>
      </c>
    </row>
    <row r="153" spans="1:6">
      <c r="A153" t="s">
        <v>94</v>
      </c>
      <c r="B153">
        <v>8</v>
      </c>
      <c r="C153">
        <v>10</v>
      </c>
      <c r="D153" t="b" cm="1">
        <f t="array" aca="1" ref="D153" ca="1">INDEX('090_落下地点の計算'!$R$55:$AA$74,21-C153,B153)&lt;&gt;""</f>
        <v>0</v>
      </c>
      <c r="E153" t="e">
        <f t="shared" ca="1" si="15"/>
        <v>#N/A</v>
      </c>
      <c r="F153">
        <f t="shared" si="14"/>
        <v>10</v>
      </c>
    </row>
    <row r="154" spans="1:6">
      <c r="A154" t="s">
        <v>94</v>
      </c>
      <c r="B154">
        <v>8</v>
      </c>
      <c r="C154">
        <v>11</v>
      </c>
      <c r="D154" t="b" cm="1">
        <f t="array" aca="1" ref="D154" ca="1">INDEX('090_落下地点の計算'!$R$55:$AA$74,21-C154,B154)&lt;&gt;""</f>
        <v>0</v>
      </c>
      <c r="E154" t="e">
        <f t="shared" ca="1" si="15"/>
        <v>#N/A</v>
      </c>
      <c r="F154">
        <f t="shared" si="14"/>
        <v>11</v>
      </c>
    </row>
    <row r="155" spans="1:6">
      <c r="A155" t="s">
        <v>94</v>
      </c>
      <c r="B155">
        <v>8</v>
      </c>
      <c r="C155">
        <v>12</v>
      </c>
      <c r="D155" t="b" cm="1">
        <f t="array" aca="1" ref="D155" ca="1">INDEX('090_落下地点の計算'!$R$55:$AA$74,21-C155,B155)&lt;&gt;""</f>
        <v>0</v>
      </c>
      <c r="E155" t="e">
        <f t="shared" ca="1" si="15"/>
        <v>#N/A</v>
      </c>
      <c r="F155">
        <f t="shared" si="14"/>
        <v>12</v>
      </c>
    </row>
    <row r="156" spans="1:6">
      <c r="A156" t="s">
        <v>94</v>
      </c>
      <c r="B156">
        <v>8</v>
      </c>
      <c r="C156">
        <v>13</v>
      </c>
      <c r="D156" t="b" cm="1">
        <f t="array" aca="1" ref="D156" ca="1">INDEX('090_落下地点の計算'!$R$55:$AA$74,21-C156,B156)&lt;&gt;""</f>
        <v>0</v>
      </c>
      <c r="E156" t="e">
        <f t="shared" ca="1" si="15"/>
        <v>#N/A</v>
      </c>
      <c r="F156">
        <f t="shared" si="14"/>
        <v>13</v>
      </c>
    </row>
    <row r="157" spans="1:6">
      <c r="A157" t="s">
        <v>94</v>
      </c>
      <c r="B157">
        <v>8</v>
      </c>
      <c r="C157">
        <v>14</v>
      </c>
      <c r="D157" t="b" cm="1">
        <f t="array" aca="1" ref="D157" ca="1">INDEX('090_落下地点の計算'!$R$55:$AA$74,21-C157,B157)&lt;&gt;""</f>
        <v>0</v>
      </c>
      <c r="E157" t="e">
        <f t="shared" ca="1" si="15"/>
        <v>#N/A</v>
      </c>
      <c r="F157">
        <f t="shared" si="14"/>
        <v>14</v>
      </c>
    </row>
    <row r="158" spans="1:6">
      <c r="A158" t="s">
        <v>94</v>
      </c>
      <c r="B158">
        <v>8</v>
      </c>
      <c r="C158">
        <v>15</v>
      </c>
      <c r="D158" t="b" cm="1">
        <f t="array" aca="1" ref="D158" ca="1">INDEX('090_落下地点の計算'!$R$55:$AA$74,21-C158,B158)&lt;&gt;""</f>
        <v>0</v>
      </c>
      <c r="E158" t="e">
        <f t="shared" ca="1" si="15"/>
        <v>#N/A</v>
      </c>
      <c r="F158">
        <f t="shared" si="14"/>
        <v>15</v>
      </c>
    </row>
    <row r="159" spans="1:6">
      <c r="A159" t="s">
        <v>94</v>
      </c>
      <c r="B159">
        <v>8</v>
      </c>
      <c r="C159">
        <v>16</v>
      </c>
      <c r="D159" t="b" cm="1">
        <f t="array" aca="1" ref="D159" ca="1">INDEX('090_落下地点の計算'!$R$55:$AA$74,21-C159,B159)&lt;&gt;""</f>
        <v>0</v>
      </c>
      <c r="E159" t="e">
        <f t="shared" ca="1" si="15"/>
        <v>#N/A</v>
      </c>
      <c r="F159">
        <f t="shared" si="14"/>
        <v>16</v>
      </c>
    </row>
    <row r="160" spans="1:6">
      <c r="A160" t="s">
        <v>94</v>
      </c>
      <c r="B160">
        <v>8</v>
      </c>
      <c r="C160">
        <v>17</v>
      </c>
      <c r="D160" t="b" cm="1">
        <f t="array" aca="1" ref="D160" ca="1">INDEX('090_落下地点の計算'!$R$55:$AA$74,21-C160,B160)&lt;&gt;""</f>
        <v>0</v>
      </c>
      <c r="E160" t="e">
        <f t="shared" ca="1" si="15"/>
        <v>#N/A</v>
      </c>
      <c r="F160">
        <f t="shared" si="14"/>
        <v>17</v>
      </c>
    </row>
    <row r="161" spans="1:6">
      <c r="A161" t="s">
        <v>94</v>
      </c>
      <c r="B161">
        <v>8</v>
      </c>
      <c r="C161">
        <v>18</v>
      </c>
      <c r="D161" t="b" cm="1">
        <f t="array" aca="1" ref="D161" ca="1">INDEX('090_落下地点の計算'!$R$55:$AA$74,21-C161,B161)&lt;&gt;""</f>
        <v>0</v>
      </c>
      <c r="E161" t="e">
        <f t="shared" ca="1" si="15"/>
        <v>#N/A</v>
      </c>
      <c r="F161">
        <f t="shared" si="14"/>
        <v>18</v>
      </c>
    </row>
    <row r="162" spans="1:6">
      <c r="A162" t="s">
        <v>94</v>
      </c>
      <c r="B162">
        <v>8</v>
      </c>
      <c r="C162">
        <v>19</v>
      </c>
      <c r="D162" t="b" cm="1">
        <f t="array" aca="1" ref="D162" ca="1">INDEX('090_落下地点の計算'!$R$55:$AA$74,21-C162,B162)&lt;&gt;""</f>
        <v>0</v>
      </c>
      <c r="E162" t="e">
        <f t="shared" ca="1" si="15"/>
        <v>#N/A</v>
      </c>
      <c r="F162">
        <f t="shared" si="14"/>
        <v>19</v>
      </c>
    </row>
    <row r="163" spans="1:6">
      <c r="A163" t="s">
        <v>94</v>
      </c>
      <c r="B163">
        <v>8</v>
      </c>
      <c r="C163">
        <v>20</v>
      </c>
      <c r="D163" t="b" cm="1">
        <f t="array" aca="1" ref="D163" ca="1">INDEX('090_落下地点の計算'!$R$55:$AA$74,21-C163,B163)&lt;&gt;""</f>
        <v>0</v>
      </c>
      <c r="E163" t="e">
        <f t="shared" ca="1" si="15"/>
        <v>#N/A</v>
      </c>
      <c r="F163">
        <f t="shared" si="14"/>
        <v>20</v>
      </c>
    </row>
    <row r="164" spans="1:6">
      <c r="A164" t="s">
        <v>94</v>
      </c>
      <c r="B164">
        <v>9</v>
      </c>
      <c r="C164">
        <v>1</v>
      </c>
      <c r="D164" t="b" cm="1">
        <f t="array" aca="1" ref="D164" ca="1">INDEX('090_落下地点の計算'!$R$55:$AA$74,21-C164,B164)&lt;&gt;""</f>
        <v>0</v>
      </c>
      <c r="E164" t="e">
        <f t="shared" ca="1" si="15"/>
        <v>#N/A</v>
      </c>
      <c r="F164">
        <f t="shared" si="14"/>
        <v>1</v>
      </c>
    </row>
    <row r="165" spans="1:6">
      <c r="A165" t="s">
        <v>94</v>
      </c>
      <c r="B165">
        <v>9</v>
      </c>
      <c r="C165">
        <v>2</v>
      </c>
      <c r="D165" t="b" cm="1">
        <f t="array" aca="1" ref="D165" ca="1">INDEX('090_落下地点の計算'!$R$55:$AA$74,21-C165,B165)&lt;&gt;""</f>
        <v>0</v>
      </c>
      <c r="E165" t="e">
        <f t="shared" ca="1" si="15"/>
        <v>#N/A</v>
      </c>
      <c r="F165">
        <f t="shared" si="14"/>
        <v>2</v>
      </c>
    </row>
    <row r="166" spans="1:6">
      <c r="A166" t="s">
        <v>94</v>
      </c>
      <c r="B166">
        <v>9</v>
      </c>
      <c r="C166">
        <v>3</v>
      </c>
      <c r="D166" t="b" cm="1">
        <f t="array" aca="1" ref="D166" ca="1">INDEX('090_落下地点の計算'!$R$55:$AA$74,21-C166,B166)&lt;&gt;""</f>
        <v>0</v>
      </c>
      <c r="E166" t="e">
        <f t="shared" ca="1" si="15"/>
        <v>#N/A</v>
      </c>
      <c r="F166">
        <f t="shared" si="14"/>
        <v>3</v>
      </c>
    </row>
    <row r="167" spans="1:6">
      <c r="A167" t="s">
        <v>94</v>
      </c>
      <c r="B167">
        <v>9</v>
      </c>
      <c r="C167">
        <v>4</v>
      </c>
      <c r="D167" t="b" cm="1">
        <f t="array" aca="1" ref="D167" ca="1">INDEX('090_落下地点の計算'!$R$55:$AA$74,21-C167,B167)&lt;&gt;""</f>
        <v>0</v>
      </c>
      <c r="E167" t="e">
        <f t="shared" ca="1" si="15"/>
        <v>#N/A</v>
      </c>
      <c r="F167">
        <f t="shared" si="14"/>
        <v>4</v>
      </c>
    </row>
    <row r="168" spans="1:6">
      <c r="A168" t="s">
        <v>94</v>
      </c>
      <c r="B168">
        <v>9</v>
      </c>
      <c r="C168">
        <v>5</v>
      </c>
      <c r="D168" t="b" cm="1">
        <f t="array" aca="1" ref="D168" ca="1">INDEX('090_落下地点の計算'!$R$55:$AA$74,21-C168,B168)&lt;&gt;""</f>
        <v>0</v>
      </c>
      <c r="E168" t="e">
        <f t="shared" ca="1" si="15"/>
        <v>#N/A</v>
      </c>
      <c r="F168">
        <f t="shared" si="14"/>
        <v>5</v>
      </c>
    </row>
    <row r="169" spans="1:6">
      <c r="A169" t="s">
        <v>94</v>
      </c>
      <c r="B169">
        <v>9</v>
      </c>
      <c r="C169">
        <v>6</v>
      </c>
      <c r="D169" t="b" cm="1">
        <f t="array" aca="1" ref="D169" ca="1">INDEX('090_落下地点の計算'!$R$55:$AA$74,21-C169,B169)&lt;&gt;""</f>
        <v>0</v>
      </c>
      <c r="E169" t="e">
        <f t="shared" ca="1" si="15"/>
        <v>#N/A</v>
      </c>
      <c r="F169">
        <f t="shared" si="14"/>
        <v>6</v>
      </c>
    </row>
    <row r="170" spans="1:6">
      <c r="A170" t="s">
        <v>94</v>
      </c>
      <c r="B170">
        <v>9</v>
      </c>
      <c r="C170">
        <v>7</v>
      </c>
      <c r="D170" t="b" cm="1">
        <f t="array" aca="1" ref="D170" ca="1">INDEX('090_落下地点の計算'!$R$55:$AA$74,21-C170,B170)&lt;&gt;""</f>
        <v>0</v>
      </c>
      <c r="E170" t="e">
        <f t="shared" ca="1" si="15"/>
        <v>#N/A</v>
      </c>
      <c r="F170">
        <f t="shared" si="14"/>
        <v>7</v>
      </c>
    </row>
    <row r="171" spans="1:6">
      <c r="A171" t="s">
        <v>94</v>
      </c>
      <c r="B171">
        <v>9</v>
      </c>
      <c r="C171">
        <v>8</v>
      </c>
      <c r="D171" t="b" cm="1">
        <f t="array" aca="1" ref="D171" ca="1">INDEX('090_落下地点の計算'!$R$55:$AA$74,21-C171,B171)&lt;&gt;""</f>
        <v>0</v>
      </c>
      <c r="E171" t="e">
        <f t="shared" ca="1" si="15"/>
        <v>#N/A</v>
      </c>
      <c r="F171">
        <f t="shared" si="14"/>
        <v>8</v>
      </c>
    </row>
    <row r="172" spans="1:6">
      <c r="A172" t="s">
        <v>94</v>
      </c>
      <c r="B172">
        <v>9</v>
      </c>
      <c r="C172">
        <v>9</v>
      </c>
      <c r="D172" t="b" cm="1">
        <f t="array" aca="1" ref="D172" ca="1">INDEX('090_落下地点の計算'!$R$55:$AA$74,21-C172,B172)&lt;&gt;""</f>
        <v>0</v>
      </c>
      <c r="E172" t="e">
        <f t="shared" ca="1" si="15"/>
        <v>#N/A</v>
      </c>
      <c r="F172">
        <f t="shared" si="14"/>
        <v>9</v>
      </c>
    </row>
    <row r="173" spans="1:6">
      <c r="A173" t="s">
        <v>94</v>
      </c>
      <c r="B173">
        <v>9</v>
      </c>
      <c r="C173">
        <v>10</v>
      </c>
      <c r="D173" t="b" cm="1">
        <f t="array" aca="1" ref="D173" ca="1">INDEX('090_落下地点の計算'!$R$55:$AA$74,21-C173,B173)&lt;&gt;""</f>
        <v>0</v>
      </c>
      <c r="E173" t="e">
        <f t="shared" ca="1" si="15"/>
        <v>#N/A</v>
      </c>
      <c r="F173">
        <f t="shared" si="14"/>
        <v>10</v>
      </c>
    </row>
    <row r="174" spans="1:6">
      <c r="A174" t="s">
        <v>94</v>
      </c>
      <c r="B174">
        <v>9</v>
      </c>
      <c r="C174">
        <v>11</v>
      </c>
      <c r="D174" t="b" cm="1">
        <f t="array" aca="1" ref="D174" ca="1">INDEX('090_落下地点の計算'!$R$55:$AA$74,21-C174,B174)&lt;&gt;""</f>
        <v>0</v>
      </c>
      <c r="E174" t="e">
        <f t="shared" ca="1" si="15"/>
        <v>#N/A</v>
      </c>
      <c r="F174">
        <f t="shared" si="14"/>
        <v>11</v>
      </c>
    </row>
    <row r="175" spans="1:6">
      <c r="A175" t="s">
        <v>94</v>
      </c>
      <c r="B175">
        <v>9</v>
      </c>
      <c r="C175">
        <v>12</v>
      </c>
      <c r="D175" t="b" cm="1">
        <f t="array" aca="1" ref="D175" ca="1">INDEX('090_落下地点の計算'!$R$55:$AA$74,21-C175,B175)&lt;&gt;""</f>
        <v>0</v>
      </c>
      <c r="E175" t="e">
        <f t="shared" ca="1" si="15"/>
        <v>#N/A</v>
      </c>
      <c r="F175">
        <f t="shared" si="14"/>
        <v>12</v>
      </c>
    </row>
    <row r="176" spans="1:6">
      <c r="A176" t="s">
        <v>94</v>
      </c>
      <c r="B176">
        <v>9</v>
      </c>
      <c r="C176">
        <v>13</v>
      </c>
      <c r="D176" t="b" cm="1">
        <f t="array" aca="1" ref="D176" ca="1">INDEX('090_落下地点の計算'!$R$55:$AA$74,21-C176,B176)&lt;&gt;""</f>
        <v>0</v>
      </c>
      <c r="E176" t="e">
        <f t="shared" ca="1" si="15"/>
        <v>#N/A</v>
      </c>
      <c r="F176">
        <f t="shared" si="14"/>
        <v>13</v>
      </c>
    </row>
    <row r="177" spans="1:6">
      <c r="A177" t="s">
        <v>94</v>
      </c>
      <c r="B177">
        <v>9</v>
      </c>
      <c r="C177">
        <v>14</v>
      </c>
      <c r="D177" t="b" cm="1">
        <f t="array" aca="1" ref="D177" ca="1">INDEX('090_落下地点の計算'!$R$55:$AA$74,21-C177,B177)&lt;&gt;""</f>
        <v>0</v>
      </c>
      <c r="E177" t="e">
        <f t="shared" ca="1" si="15"/>
        <v>#N/A</v>
      </c>
      <c r="F177">
        <f t="shared" si="14"/>
        <v>14</v>
      </c>
    </row>
    <row r="178" spans="1:6">
      <c r="A178" t="s">
        <v>94</v>
      </c>
      <c r="B178">
        <v>9</v>
      </c>
      <c r="C178">
        <v>15</v>
      </c>
      <c r="D178" t="b" cm="1">
        <f t="array" aca="1" ref="D178" ca="1">INDEX('090_落下地点の計算'!$R$55:$AA$74,21-C178,B178)&lt;&gt;""</f>
        <v>0</v>
      </c>
      <c r="E178" t="e">
        <f t="shared" ca="1" si="15"/>
        <v>#N/A</v>
      </c>
      <c r="F178">
        <f t="shared" si="14"/>
        <v>15</v>
      </c>
    </row>
    <row r="179" spans="1:6">
      <c r="A179" t="s">
        <v>94</v>
      </c>
      <c r="B179">
        <v>9</v>
      </c>
      <c r="C179">
        <v>16</v>
      </c>
      <c r="D179" t="b" cm="1">
        <f t="array" aca="1" ref="D179" ca="1">INDEX('090_落下地点の計算'!$R$55:$AA$74,21-C179,B179)&lt;&gt;""</f>
        <v>0</v>
      </c>
      <c r="E179" t="e">
        <f t="shared" ca="1" si="15"/>
        <v>#N/A</v>
      </c>
      <c r="F179">
        <f t="shared" si="14"/>
        <v>16</v>
      </c>
    </row>
    <row r="180" spans="1:6">
      <c r="A180" t="s">
        <v>94</v>
      </c>
      <c r="B180">
        <v>9</v>
      </c>
      <c r="C180">
        <v>17</v>
      </c>
      <c r="D180" t="b" cm="1">
        <f t="array" aca="1" ref="D180" ca="1">INDEX('090_落下地点の計算'!$R$55:$AA$74,21-C180,B180)&lt;&gt;""</f>
        <v>0</v>
      </c>
      <c r="E180" t="e">
        <f t="shared" ca="1" si="15"/>
        <v>#N/A</v>
      </c>
      <c r="F180">
        <f t="shared" si="14"/>
        <v>17</v>
      </c>
    </row>
    <row r="181" spans="1:6">
      <c r="A181" t="s">
        <v>94</v>
      </c>
      <c r="B181">
        <v>9</v>
      </c>
      <c r="C181">
        <v>18</v>
      </c>
      <c r="D181" t="b" cm="1">
        <f t="array" aca="1" ref="D181" ca="1">INDEX('090_落下地点の計算'!$R$55:$AA$74,21-C181,B181)&lt;&gt;""</f>
        <v>0</v>
      </c>
      <c r="E181" t="e">
        <f t="shared" ca="1" si="15"/>
        <v>#N/A</v>
      </c>
      <c r="F181">
        <f t="shared" si="14"/>
        <v>18</v>
      </c>
    </row>
    <row r="182" spans="1:6">
      <c r="A182" t="s">
        <v>94</v>
      </c>
      <c r="B182">
        <v>9</v>
      </c>
      <c r="C182">
        <v>19</v>
      </c>
      <c r="D182" t="b" cm="1">
        <f t="array" aca="1" ref="D182" ca="1">INDEX('090_落下地点の計算'!$R$55:$AA$74,21-C182,B182)&lt;&gt;""</f>
        <v>0</v>
      </c>
      <c r="E182" t="e">
        <f t="shared" ca="1" si="15"/>
        <v>#N/A</v>
      </c>
      <c r="F182">
        <f t="shared" si="14"/>
        <v>19</v>
      </c>
    </row>
    <row r="183" spans="1:6">
      <c r="A183" t="s">
        <v>94</v>
      </c>
      <c r="B183">
        <v>9</v>
      </c>
      <c r="C183">
        <v>20</v>
      </c>
      <c r="D183" t="b" cm="1">
        <f t="array" aca="1" ref="D183" ca="1">INDEX('090_落下地点の計算'!$R$55:$AA$74,21-C183,B183)&lt;&gt;""</f>
        <v>0</v>
      </c>
      <c r="E183" t="e">
        <f t="shared" ca="1" si="15"/>
        <v>#N/A</v>
      </c>
      <c r="F183">
        <f t="shared" si="14"/>
        <v>20</v>
      </c>
    </row>
    <row r="184" spans="1:6">
      <c r="A184" t="s">
        <v>94</v>
      </c>
      <c r="B184">
        <v>10</v>
      </c>
      <c r="C184">
        <v>1</v>
      </c>
      <c r="D184" t="b" cm="1">
        <f t="array" aca="1" ref="D184" ca="1">INDEX('090_落下地点の計算'!$R$55:$AA$74,21-C184,B184)&lt;&gt;""</f>
        <v>0</v>
      </c>
      <c r="E184" t="e">
        <f t="shared" ca="1" si="15"/>
        <v>#N/A</v>
      </c>
      <c r="F184">
        <f t="shared" si="14"/>
        <v>1</v>
      </c>
    </row>
    <row r="185" spans="1:6">
      <c r="A185" t="s">
        <v>94</v>
      </c>
      <c r="B185">
        <v>10</v>
      </c>
      <c r="C185">
        <v>2</v>
      </c>
      <c r="D185" t="b" cm="1">
        <f t="array" aca="1" ref="D185" ca="1">INDEX('090_落下地点の計算'!$R$55:$AA$74,21-C185,B185)&lt;&gt;""</f>
        <v>0</v>
      </c>
      <c r="E185" t="e">
        <f t="shared" ca="1" si="15"/>
        <v>#N/A</v>
      </c>
      <c r="F185">
        <f t="shared" si="14"/>
        <v>2</v>
      </c>
    </row>
    <row r="186" spans="1:6">
      <c r="A186" t="s">
        <v>94</v>
      </c>
      <c r="B186">
        <v>10</v>
      </c>
      <c r="C186">
        <v>3</v>
      </c>
      <c r="D186" t="b" cm="1">
        <f t="array" aca="1" ref="D186" ca="1">INDEX('090_落下地点の計算'!$R$55:$AA$74,21-C186,B186)&lt;&gt;""</f>
        <v>0</v>
      </c>
      <c r="E186" t="e">
        <f t="shared" ca="1" si="15"/>
        <v>#N/A</v>
      </c>
      <c r="F186">
        <f t="shared" si="14"/>
        <v>3</v>
      </c>
    </row>
    <row r="187" spans="1:6">
      <c r="A187" t="s">
        <v>94</v>
      </c>
      <c r="B187">
        <v>10</v>
      </c>
      <c r="C187">
        <v>4</v>
      </c>
      <c r="D187" t="b" cm="1">
        <f t="array" aca="1" ref="D187" ca="1">INDEX('090_落下地点の計算'!$R$55:$AA$74,21-C187,B187)&lt;&gt;""</f>
        <v>0</v>
      </c>
      <c r="E187" t="e">
        <f t="shared" ca="1" si="15"/>
        <v>#N/A</v>
      </c>
      <c r="F187">
        <f t="shared" si="14"/>
        <v>4</v>
      </c>
    </row>
    <row r="188" spans="1:6">
      <c r="A188" t="s">
        <v>94</v>
      </c>
      <c r="B188">
        <v>10</v>
      </c>
      <c r="C188">
        <v>5</v>
      </c>
      <c r="D188" t="b" cm="1">
        <f t="array" aca="1" ref="D188" ca="1">INDEX('090_落下地点の計算'!$R$55:$AA$74,21-C188,B188)&lt;&gt;""</f>
        <v>0</v>
      </c>
      <c r="E188" t="e">
        <f t="shared" ca="1" si="15"/>
        <v>#N/A</v>
      </c>
      <c r="F188">
        <f t="shared" si="14"/>
        <v>5</v>
      </c>
    </row>
    <row r="189" spans="1:6">
      <c r="A189" t="s">
        <v>94</v>
      </c>
      <c r="B189">
        <v>10</v>
      </c>
      <c r="C189">
        <v>6</v>
      </c>
      <c r="D189" t="b" cm="1">
        <f t="array" aca="1" ref="D189" ca="1">INDEX('090_落下地点の計算'!$R$55:$AA$74,21-C189,B189)&lt;&gt;""</f>
        <v>0</v>
      </c>
      <c r="E189" t="e">
        <f t="shared" ca="1" si="15"/>
        <v>#N/A</v>
      </c>
      <c r="F189">
        <f t="shared" si="14"/>
        <v>6</v>
      </c>
    </row>
    <row r="190" spans="1:6">
      <c r="A190" t="s">
        <v>94</v>
      </c>
      <c r="B190">
        <v>10</v>
      </c>
      <c r="C190">
        <v>7</v>
      </c>
      <c r="D190" t="b" cm="1">
        <f t="array" aca="1" ref="D190" ca="1">INDEX('090_落下地点の計算'!$R$55:$AA$74,21-C190,B190)&lt;&gt;""</f>
        <v>0</v>
      </c>
      <c r="E190" t="e">
        <f t="shared" ca="1" si="15"/>
        <v>#N/A</v>
      </c>
      <c r="F190">
        <f t="shared" si="14"/>
        <v>7</v>
      </c>
    </row>
    <row r="191" spans="1:6">
      <c r="A191" t="s">
        <v>94</v>
      </c>
      <c r="B191">
        <v>10</v>
      </c>
      <c r="C191">
        <v>8</v>
      </c>
      <c r="D191" t="b" cm="1">
        <f t="array" aca="1" ref="D191" ca="1">INDEX('090_落下地点の計算'!$R$55:$AA$74,21-C191,B191)&lt;&gt;""</f>
        <v>0</v>
      </c>
      <c r="E191" t="e">
        <f t="shared" ca="1" si="15"/>
        <v>#N/A</v>
      </c>
      <c r="F191">
        <f t="shared" si="14"/>
        <v>8</v>
      </c>
    </row>
    <row r="192" spans="1:6">
      <c r="A192" t="s">
        <v>94</v>
      </c>
      <c r="B192">
        <v>10</v>
      </c>
      <c r="C192">
        <v>9</v>
      </c>
      <c r="D192" t="b" cm="1">
        <f t="array" aca="1" ref="D192" ca="1">INDEX('090_落下地点の計算'!$R$55:$AA$74,21-C192,B192)&lt;&gt;""</f>
        <v>0</v>
      </c>
      <c r="E192" t="e">
        <f t="shared" ca="1" si="15"/>
        <v>#N/A</v>
      </c>
      <c r="F192">
        <f t="shared" si="14"/>
        <v>9</v>
      </c>
    </row>
    <row r="193" spans="1:6">
      <c r="A193" t="s">
        <v>94</v>
      </c>
      <c r="B193">
        <v>10</v>
      </c>
      <c r="C193">
        <v>10</v>
      </c>
      <c r="D193" t="b" cm="1">
        <f t="array" aca="1" ref="D193" ca="1">INDEX('090_落下地点の計算'!$R$55:$AA$74,21-C193,B193)&lt;&gt;""</f>
        <v>0</v>
      </c>
      <c r="E193" t="e">
        <f t="shared" ca="1" si="15"/>
        <v>#N/A</v>
      </c>
      <c r="F193">
        <f t="shared" si="14"/>
        <v>10</v>
      </c>
    </row>
    <row r="194" spans="1:6">
      <c r="A194" t="s">
        <v>94</v>
      </c>
      <c r="B194">
        <v>10</v>
      </c>
      <c r="C194">
        <v>11</v>
      </c>
      <c r="D194" t="b" cm="1">
        <f t="array" aca="1" ref="D194" ca="1">INDEX('090_落下地点の計算'!$R$55:$AA$74,21-C194,B194)&lt;&gt;""</f>
        <v>0</v>
      </c>
      <c r="E194" t="e">
        <f t="shared" ca="1" si="15"/>
        <v>#N/A</v>
      </c>
      <c r="F194">
        <f t="shared" si="14"/>
        <v>11</v>
      </c>
    </row>
    <row r="195" spans="1:6">
      <c r="A195" t="s">
        <v>94</v>
      </c>
      <c r="B195">
        <v>10</v>
      </c>
      <c r="C195">
        <v>12</v>
      </c>
      <c r="D195" t="b" cm="1">
        <f t="array" aca="1" ref="D195" ca="1">INDEX('090_落下地点の計算'!$R$55:$AA$74,21-C195,B195)&lt;&gt;""</f>
        <v>0</v>
      </c>
      <c r="E195" t="e">
        <f t="shared" ca="1" si="15"/>
        <v>#N/A</v>
      </c>
      <c r="F195">
        <f t="shared" si="14"/>
        <v>12</v>
      </c>
    </row>
    <row r="196" spans="1:6">
      <c r="A196" t="s">
        <v>94</v>
      </c>
      <c r="B196">
        <v>10</v>
      </c>
      <c r="C196">
        <v>13</v>
      </c>
      <c r="D196" t="b" cm="1">
        <f t="array" aca="1" ref="D196" ca="1">INDEX('090_落下地点の計算'!$R$55:$AA$74,21-C196,B196)&lt;&gt;""</f>
        <v>0</v>
      </c>
      <c r="E196" t="e">
        <f t="shared" ca="1" si="15"/>
        <v>#N/A</v>
      </c>
      <c r="F196">
        <f t="shared" ref="F196:F203" si="16">C196</f>
        <v>13</v>
      </c>
    </row>
    <row r="197" spans="1:6">
      <c r="A197" t="s">
        <v>94</v>
      </c>
      <c r="B197">
        <v>10</v>
      </c>
      <c r="C197">
        <v>14</v>
      </c>
      <c r="D197" t="b" cm="1">
        <f t="array" aca="1" ref="D197" ca="1">INDEX('090_落下地点の計算'!$R$55:$AA$74,21-C197,B197)&lt;&gt;""</f>
        <v>0</v>
      </c>
      <c r="E197" t="e">
        <f t="shared" ref="E197:E260" ca="1" si="17">IF(D197,B197,NA())</f>
        <v>#N/A</v>
      </c>
      <c r="F197">
        <f t="shared" si="16"/>
        <v>14</v>
      </c>
    </row>
    <row r="198" spans="1:6">
      <c r="A198" t="s">
        <v>94</v>
      </c>
      <c r="B198">
        <v>10</v>
      </c>
      <c r="C198">
        <v>15</v>
      </c>
      <c r="D198" t="b" cm="1">
        <f t="array" aca="1" ref="D198" ca="1">INDEX('090_落下地点の計算'!$R$55:$AA$74,21-C198,B198)&lt;&gt;""</f>
        <v>0</v>
      </c>
      <c r="E198" t="e">
        <f t="shared" ca="1" si="17"/>
        <v>#N/A</v>
      </c>
      <c r="F198">
        <f t="shared" si="16"/>
        <v>15</v>
      </c>
    </row>
    <row r="199" spans="1:6">
      <c r="A199" t="s">
        <v>94</v>
      </c>
      <c r="B199">
        <v>10</v>
      </c>
      <c r="C199">
        <v>16</v>
      </c>
      <c r="D199" t="b" cm="1">
        <f t="array" aca="1" ref="D199" ca="1">INDEX('090_落下地点の計算'!$R$55:$AA$74,21-C199,B199)&lt;&gt;""</f>
        <v>0</v>
      </c>
      <c r="E199" t="e">
        <f t="shared" ca="1" si="17"/>
        <v>#N/A</v>
      </c>
      <c r="F199">
        <f t="shared" si="16"/>
        <v>16</v>
      </c>
    </row>
    <row r="200" spans="1:6">
      <c r="A200" t="s">
        <v>94</v>
      </c>
      <c r="B200">
        <v>10</v>
      </c>
      <c r="C200">
        <v>17</v>
      </c>
      <c r="D200" t="b" cm="1">
        <f t="array" aca="1" ref="D200" ca="1">INDEX('090_落下地点の計算'!$R$55:$AA$74,21-C200,B200)&lt;&gt;""</f>
        <v>0</v>
      </c>
      <c r="E200" t="e">
        <f t="shared" ca="1" si="17"/>
        <v>#N/A</v>
      </c>
      <c r="F200">
        <f t="shared" si="16"/>
        <v>17</v>
      </c>
    </row>
    <row r="201" spans="1:6">
      <c r="A201" t="s">
        <v>94</v>
      </c>
      <c r="B201">
        <v>10</v>
      </c>
      <c r="C201">
        <v>18</v>
      </c>
      <c r="D201" t="b" cm="1">
        <f t="array" aca="1" ref="D201" ca="1">INDEX('090_落下地点の計算'!$R$55:$AA$74,21-C201,B201)&lt;&gt;""</f>
        <v>0</v>
      </c>
      <c r="E201" t="e">
        <f t="shared" ca="1" si="17"/>
        <v>#N/A</v>
      </c>
      <c r="F201">
        <f t="shared" si="16"/>
        <v>18</v>
      </c>
    </row>
    <row r="202" spans="1:6">
      <c r="A202" t="s">
        <v>94</v>
      </c>
      <c r="B202">
        <v>10</v>
      </c>
      <c r="C202">
        <v>19</v>
      </c>
      <c r="D202" t="b" cm="1">
        <f t="array" aca="1" ref="D202" ca="1">INDEX('090_落下地点の計算'!$R$55:$AA$74,21-C202,B202)&lt;&gt;""</f>
        <v>0</v>
      </c>
      <c r="E202" t="e">
        <f t="shared" ca="1" si="17"/>
        <v>#N/A</v>
      </c>
      <c r="F202">
        <f t="shared" si="16"/>
        <v>19</v>
      </c>
    </row>
    <row r="203" spans="1:6">
      <c r="A203" t="s">
        <v>94</v>
      </c>
      <c r="B203">
        <v>10</v>
      </c>
      <c r="C203">
        <v>20</v>
      </c>
      <c r="D203" t="b" cm="1">
        <f t="array" aca="1" ref="D203" ca="1">INDEX('090_落下地点の計算'!$R$55:$AA$74,21-C203,B203)&lt;&gt;""</f>
        <v>0</v>
      </c>
      <c r="E203" t="e">
        <f t="shared" ca="1" si="17"/>
        <v>#N/A</v>
      </c>
      <c r="F203">
        <f t="shared" si="16"/>
        <v>20</v>
      </c>
    </row>
    <row r="204" spans="1:6">
      <c r="A204" t="s">
        <v>6</v>
      </c>
      <c r="B204">
        <v>1</v>
      </c>
      <c r="C204">
        <v>1</v>
      </c>
      <c r="D204" t="b" cm="1">
        <f t="array" aca="1" ref="D204" ca="1">OR(INDEX(積み上げ状況,20-C204+1,B204)=A204,INDEX('040_現在位置'!$I$23:$R$43,21-C204+1,B204)=A204)</f>
        <v>0</v>
      </c>
      <c r="E204" t="e">
        <f t="shared" ca="1" si="17"/>
        <v>#N/A</v>
      </c>
      <c r="F204">
        <f>C204</f>
        <v>1</v>
      </c>
    </row>
    <row r="205" spans="1:6">
      <c r="A205" t="s">
        <v>6</v>
      </c>
      <c r="B205">
        <v>1</v>
      </c>
      <c r="C205">
        <v>2</v>
      </c>
      <c r="D205" t="b" cm="1">
        <f t="array" aca="1" ref="D205" ca="1">OR(INDEX(積み上げ状況,20-C205+1,B205)=A205,INDEX('040_現在位置'!$I$23:$R$43,21-C205+1,B205)=A205)</f>
        <v>0</v>
      </c>
      <c r="E205" t="e">
        <f t="shared" ca="1" si="17"/>
        <v>#N/A</v>
      </c>
      <c r="F205">
        <f t="shared" ref="F205:F268" si="18">C205</f>
        <v>2</v>
      </c>
    </row>
    <row r="206" spans="1:6">
      <c r="A206" t="s">
        <v>6</v>
      </c>
      <c r="B206">
        <v>1</v>
      </c>
      <c r="C206">
        <v>3</v>
      </c>
      <c r="D206" t="b" cm="1">
        <f t="array" aca="1" ref="D206" ca="1">OR(INDEX(積み上げ状況,20-C206+1,B206)=A206,INDEX('040_現在位置'!$I$23:$R$43,21-C206+1,B206)=A206)</f>
        <v>0</v>
      </c>
      <c r="E206" t="e">
        <f t="shared" ca="1" si="17"/>
        <v>#N/A</v>
      </c>
      <c r="F206">
        <f t="shared" si="18"/>
        <v>3</v>
      </c>
    </row>
    <row r="207" spans="1:6">
      <c r="A207" t="s">
        <v>6</v>
      </c>
      <c r="B207">
        <v>1</v>
      </c>
      <c r="C207">
        <v>4</v>
      </c>
      <c r="D207" t="b" cm="1">
        <f t="array" aca="1" ref="D207" ca="1">OR(INDEX(積み上げ状況,20-C207+1,B207)=A207,INDEX('040_現在位置'!$I$23:$R$43,21-C207+1,B207)=A207)</f>
        <v>0</v>
      </c>
      <c r="E207" t="e">
        <f t="shared" ca="1" si="17"/>
        <v>#N/A</v>
      </c>
      <c r="F207">
        <f t="shared" si="18"/>
        <v>4</v>
      </c>
    </row>
    <row r="208" spans="1:6">
      <c r="A208" t="s">
        <v>6</v>
      </c>
      <c r="B208">
        <v>1</v>
      </c>
      <c r="C208">
        <v>5</v>
      </c>
      <c r="D208" t="b" cm="1">
        <f t="array" aca="1" ref="D208" ca="1">OR(INDEX(積み上げ状況,20-C208+1,B208)=A208,INDEX('040_現在位置'!$I$23:$R$43,21-C208+1,B208)=A208)</f>
        <v>0</v>
      </c>
      <c r="E208" t="e">
        <f t="shared" ca="1" si="17"/>
        <v>#N/A</v>
      </c>
      <c r="F208">
        <f t="shared" si="18"/>
        <v>5</v>
      </c>
    </row>
    <row r="209" spans="1:6">
      <c r="A209" t="s">
        <v>6</v>
      </c>
      <c r="B209">
        <v>1</v>
      </c>
      <c r="C209">
        <v>6</v>
      </c>
      <c r="D209" t="b" cm="1">
        <f t="array" aca="1" ref="D209" ca="1">OR(INDEX(積み上げ状況,20-C209+1,B209)=A209,INDEX('040_現在位置'!$I$23:$R$43,21-C209+1,B209)=A209)</f>
        <v>0</v>
      </c>
      <c r="E209" t="e">
        <f t="shared" ca="1" si="17"/>
        <v>#N/A</v>
      </c>
      <c r="F209">
        <f t="shared" si="18"/>
        <v>6</v>
      </c>
    </row>
    <row r="210" spans="1:6">
      <c r="A210" t="s">
        <v>6</v>
      </c>
      <c r="B210">
        <v>1</v>
      </c>
      <c r="C210">
        <v>7</v>
      </c>
      <c r="D210" t="b" cm="1">
        <f t="array" aca="1" ref="D210" ca="1">OR(INDEX(積み上げ状況,20-C210+1,B210)=A210,INDEX('040_現在位置'!$I$23:$R$43,21-C210+1,B210)=A210)</f>
        <v>0</v>
      </c>
      <c r="E210" t="e">
        <f t="shared" ca="1" si="17"/>
        <v>#N/A</v>
      </c>
      <c r="F210">
        <f t="shared" si="18"/>
        <v>7</v>
      </c>
    </row>
    <row r="211" spans="1:6">
      <c r="A211" t="s">
        <v>6</v>
      </c>
      <c r="B211">
        <v>1</v>
      </c>
      <c r="C211">
        <v>8</v>
      </c>
      <c r="D211" t="b" cm="1">
        <f t="array" aca="1" ref="D211" ca="1">OR(INDEX(積み上げ状況,20-C211+1,B211)=A211,INDEX('040_現在位置'!$I$23:$R$43,21-C211+1,B211)=A211)</f>
        <v>0</v>
      </c>
      <c r="E211" t="e">
        <f t="shared" ca="1" si="17"/>
        <v>#N/A</v>
      </c>
      <c r="F211">
        <f t="shared" si="18"/>
        <v>8</v>
      </c>
    </row>
    <row r="212" spans="1:6">
      <c r="A212" t="s">
        <v>6</v>
      </c>
      <c r="B212">
        <v>1</v>
      </c>
      <c r="C212">
        <v>9</v>
      </c>
      <c r="D212" t="b" cm="1">
        <f t="array" aca="1" ref="D212" ca="1">OR(INDEX(積み上げ状況,20-C212+1,B212)=A212,INDEX('040_現在位置'!$I$23:$R$43,21-C212+1,B212)=A212)</f>
        <v>0</v>
      </c>
      <c r="E212" t="e">
        <f t="shared" ca="1" si="17"/>
        <v>#N/A</v>
      </c>
      <c r="F212">
        <f t="shared" si="18"/>
        <v>9</v>
      </c>
    </row>
    <row r="213" spans="1:6">
      <c r="A213" t="s">
        <v>6</v>
      </c>
      <c r="B213">
        <v>1</v>
      </c>
      <c r="C213">
        <v>10</v>
      </c>
      <c r="D213" t="b" cm="1">
        <f t="array" aca="1" ref="D213" ca="1">OR(INDEX(積み上げ状況,20-C213+1,B213)=A213,INDEX('040_現在位置'!$I$23:$R$43,21-C213+1,B213)=A213)</f>
        <v>0</v>
      </c>
      <c r="E213" t="e">
        <f t="shared" ca="1" si="17"/>
        <v>#N/A</v>
      </c>
      <c r="F213">
        <f t="shared" si="18"/>
        <v>10</v>
      </c>
    </row>
    <row r="214" spans="1:6">
      <c r="A214" t="s">
        <v>6</v>
      </c>
      <c r="B214">
        <v>1</v>
      </c>
      <c r="C214">
        <v>11</v>
      </c>
      <c r="D214" t="b" cm="1">
        <f t="array" aca="1" ref="D214" ca="1">OR(INDEX(積み上げ状況,20-C214+1,B214)=A214,INDEX('040_現在位置'!$I$23:$R$43,21-C214+1,B214)=A214)</f>
        <v>0</v>
      </c>
      <c r="E214" t="e">
        <f t="shared" ca="1" si="17"/>
        <v>#N/A</v>
      </c>
      <c r="F214">
        <f t="shared" si="18"/>
        <v>11</v>
      </c>
    </row>
    <row r="215" spans="1:6">
      <c r="A215" t="s">
        <v>6</v>
      </c>
      <c r="B215">
        <v>1</v>
      </c>
      <c r="C215">
        <v>12</v>
      </c>
      <c r="D215" t="b" cm="1">
        <f t="array" aca="1" ref="D215" ca="1">OR(INDEX(積み上げ状況,20-C215+1,B215)=A215,INDEX('040_現在位置'!$I$23:$R$43,21-C215+1,B215)=A215)</f>
        <v>0</v>
      </c>
      <c r="E215" t="e">
        <f t="shared" ca="1" si="17"/>
        <v>#N/A</v>
      </c>
      <c r="F215">
        <f t="shared" si="18"/>
        <v>12</v>
      </c>
    </row>
    <row r="216" spans="1:6">
      <c r="A216" t="s">
        <v>6</v>
      </c>
      <c r="B216">
        <v>1</v>
      </c>
      <c r="C216">
        <v>13</v>
      </c>
      <c r="D216" t="b" cm="1">
        <f t="array" aca="1" ref="D216" ca="1">OR(INDEX(積み上げ状況,20-C216+1,B216)=A216,INDEX('040_現在位置'!$I$23:$R$43,21-C216+1,B216)=A216)</f>
        <v>0</v>
      </c>
      <c r="E216" t="e">
        <f t="shared" ca="1" si="17"/>
        <v>#N/A</v>
      </c>
      <c r="F216">
        <f t="shared" si="18"/>
        <v>13</v>
      </c>
    </row>
    <row r="217" spans="1:6">
      <c r="A217" t="s">
        <v>6</v>
      </c>
      <c r="B217">
        <v>1</v>
      </c>
      <c r="C217">
        <v>14</v>
      </c>
      <c r="D217" t="b" cm="1">
        <f t="array" aca="1" ref="D217" ca="1">OR(INDEX(積み上げ状況,20-C217+1,B217)=A217,INDEX('040_現在位置'!$I$23:$R$43,21-C217+1,B217)=A217)</f>
        <v>0</v>
      </c>
      <c r="E217" t="e">
        <f t="shared" ca="1" si="17"/>
        <v>#N/A</v>
      </c>
      <c r="F217">
        <f t="shared" si="18"/>
        <v>14</v>
      </c>
    </row>
    <row r="218" spans="1:6">
      <c r="A218" t="s">
        <v>6</v>
      </c>
      <c r="B218">
        <v>1</v>
      </c>
      <c r="C218">
        <v>15</v>
      </c>
      <c r="D218" t="b" cm="1">
        <f t="array" aca="1" ref="D218" ca="1">OR(INDEX(積み上げ状況,20-C218+1,B218)=A218,INDEX('040_現在位置'!$I$23:$R$43,21-C218+1,B218)=A218)</f>
        <v>0</v>
      </c>
      <c r="E218" t="e">
        <f t="shared" ca="1" si="17"/>
        <v>#N/A</v>
      </c>
      <c r="F218">
        <f t="shared" si="18"/>
        <v>15</v>
      </c>
    </row>
    <row r="219" spans="1:6">
      <c r="A219" t="s">
        <v>6</v>
      </c>
      <c r="B219">
        <v>1</v>
      </c>
      <c r="C219">
        <v>16</v>
      </c>
      <c r="D219" t="b" cm="1">
        <f t="array" aca="1" ref="D219" ca="1">OR(INDEX(積み上げ状況,20-C219+1,B219)=A219,INDEX('040_現在位置'!$I$23:$R$43,21-C219+1,B219)=A219)</f>
        <v>0</v>
      </c>
      <c r="E219" t="e">
        <f t="shared" ca="1" si="17"/>
        <v>#N/A</v>
      </c>
      <c r="F219">
        <f t="shared" si="18"/>
        <v>16</v>
      </c>
    </row>
    <row r="220" spans="1:6">
      <c r="A220" t="s">
        <v>6</v>
      </c>
      <c r="B220">
        <v>1</v>
      </c>
      <c r="C220">
        <v>17</v>
      </c>
      <c r="D220" t="b" cm="1">
        <f t="array" aca="1" ref="D220" ca="1">OR(INDEX(積み上げ状況,20-C220+1,B220)=A220,INDEX('040_現在位置'!$I$23:$R$43,21-C220+1,B220)=A220)</f>
        <v>0</v>
      </c>
      <c r="E220" t="e">
        <f t="shared" ca="1" si="17"/>
        <v>#N/A</v>
      </c>
      <c r="F220">
        <f t="shared" si="18"/>
        <v>17</v>
      </c>
    </row>
    <row r="221" spans="1:6">
      <c r="A221" t="s">
        <v>6</v>
      </c>
      <c r="B221">
        <v>1</v>
      </c>
      <c r="C221">
        <v>18</v>
      </c>
      <c r="D221" t="b" cm="1">
        <f t="array" aca="1" ref="D221" ca="1">OR(INDEX(積み上げ状況,20-C221+1,B221)=A221,INDEX('040_現在位置'!$I$23:$R$43,21-C221+1,B221)=A221)</f>
        <v>0</v>
      </c>
      <c r="E221" t="e">
        <f t="shared" ca="1" si="17"/>
        <v>#N/A</v>
      </c>
      <c r="F221">
        <f t="shared" si="18"/>
        <v>18</v>
      </c>
    </row>
    <row r="222" spans="1:6">
      <c r="A222" t="s">
        <v>6</v>
      </c>
      <c r="B222">
        <v>1</v>
      </c>
      <c r="C222">
        <v>19</v>
      </c>
      <c r="D222" t="b" cm="1">
        <f t="array" aca="1" ref="D222" ca="1">OR(INDEX(積み上げ状況,20-C222+1,B222)=A222,INDEX('040_現在位置'!$I$23:$R$43,21-C222+1,B222)=A222)</f>
        <v>0</v>
      </c>
      <c r="E222" t="e">
        <f t="shared" ca="1" si="17"/>
        <v>#N/A</v>
      </c>
      <c r="F222">
        <f t="shared" si="18"/>
        <v>19</v>
      </c>
    </row>
    <row r="223" spans="1:6">
      <c r="A223" t="s">
        <v>6</v>
      </c>
      <c r="B223">
        <v>1</v>
      </c>
      <c r="C223">
        <v>20</v>
      </c>
      <c r="D223" t="b" cm="1">
        <f t="array" aca="1" ref="D223" ca="1">OR(INDEX(積み上げ状況,20-C223+1,B223)=A223,INDEX('040_現在位置'!$I$23:$R$43,21-C223+1,B223)=A223)</f>
        <v>0</v>
      </c>
      <c r="E223" t="e">
        <f t="shared" ca="1" si="17"/>
        <v>#N/A</v>
      </c>
      <c r="F223">
        <f t="shared" si="18"/>
        <v>20</v>
      </c>
    </row>
    <row r="224" spans="1:6">
      <c r="A224" t="s">
        <v>6</v>
      </c>
      <c r="B224">
        <v>2</v>
      </c>
      <c r="C224">
        <v>1</v>
      </c>
      <c r="D224" t="b" cm="1">
        <f t="array" aca="1" ref="D224" ca="1">OR(INDEX(積み上げ状況,20-C224+1,B224)=A224,INDEX('040_現在位置'!$I$23:$R$43,21-C224+1,B224)=A224)</f>
        <v>0</v>
      </c>
      <c r="E224" t="e">
        <f t="shared" ca="1" si="17"/>
        <v>#N/A</v>
      </c>
      <c r="F224">
        <f t="shared" si="18"/>
        <v>1</v>
      </c>
    </row>
    <row r="225" spans="1:6">
      <c r="A225" t="s">
        <v>6</v>
      </c>
      <c r="B225">
        <v>2</v>
      </c>
      <c r="C225">
        <v>2</v>
      </c>
      <c r="D225" t="b" cm="1">
        <f t="array" aca="1" ref="D225" ca="1">OR(INDEX(積み上げ状況,20-C225+1,B225)=A225,INDEX('040_現在位置'!$I$23:$R$43,21-C225+1,B225)=A225)</f>
        <v>0</v>
      </c>
      <c r="E225" t="e">
        <f t="shared" ca="1" si="17"/>
        <v>#N/A</v>
      </c>
      <c r="F225">
        <f t="shared" si="18"/>
        <v>2</v>
      </c>
    </row>
    <row r="226" spans="1:6">
      <c r="A226" t="s">
        <v>6</v>
      </c>
      <c r="B226">
        <v>2</v>
      </c>
      <c r="C226">
        <v>3</v>
      </c>
      <c r="D226" t="b" cm="1">
        <f t="array" aca="1" ref="D226" ca="1">OR(INDEX(積み上げ状況,20-C226+1,B226)=A226,INDEX('040_現在位置'!$I$23:$R$43,21-C226+1,B226)=A226)</f>
        <v>0</v>
      </c>
      <c r="E226" t="e">
        <f t="shared" ca="1" si="17"/>
        <v>#N/A</v>
      </c>
      <c r="F226">
        <f t="shared" si="18"/>
        <v>3</v>
      </c>
    </row>
    <row r="227" spans="1:6">
      <c r="A227" t="s">
        <v>6</v>
      </c>
      <c r="B227">
        <v>2</v>
      </c>
      <c r="C227">
        <v>4</v>
      </c>
      <c r="D227" t="b" cm="1">
        <f t="array" aca="1" ref="D227" ca="1">OR(INDEX(積み上げ状況,20-C227+1,B227)=A227,INDEX('040_現在位置'!$I$23:$R$43,21-C227+1,B227)=A227)</f>
        <v>0</v>
      </c>
      <c r="E227" t="e">
        <f t="shared" ca="1" si="17"/>
        <v>#N/A</v>
      </c>
      <c r="F227">
        <f t="shared" si="18"/>
        <v>4</v>
      </c>
    </row>
    <row r="228" spans="1:6">
      <c r="A228" t="s">
        <v>6</v>
      </c>
      <c r="B228">
        <v>2</v>
      </c>
      <c r="C228">
        <v>5</v>
      </c>
      <c r="D228" t="b" cm="1">
        <f t="array" aca="1" ref="D228" ca="1">OR(INDEX(積み上げ状況,20-C228+1,B228)=A228,INDEX('040_現在位置'!$I$23:$R$43,21-C228+1,B228)=A228)</f>
        <v>0</v>
      </c>
      <c r="E228" t="e">
        <f t="shared" ca="1" si="17"/>
        <v>#N/A</v>
      </c>
      <c r="F228">
        <f t="shared" si="18"/>
        <v>5</v>
      </c>
    </row>
    <row r="229" spans="1:6">
      <c r="A229" t="s">
        <v>6</v>
      </c>
      <c r="B229">
        <v>2</v>
      </c>
      <c r="C229">
        <v>6</v>
      </c>
      <c r="D229" t="b" cm="1">
        <f t="array" aca="1" ref="D229" ca="1">OR(INDEX(積み上げ状況,20-C229+1,B229)=A229,INDEX('040_現在位置'!$I$23:$R$43,21-C229+1,B229)=A229)</f>
        <v>0</v>
      </c>
      <c r="E229" t="e">
        <f t="shared" ca="1" si="17"/>
        <v>#N/A</v>
      </c>
      <c r="F229">
        <f t="shared" si="18"/>
        <v>6</v>
      </c>
    </row>
    <row r="230" spans="1:6">
      <c r="A230" t="s">
        <v>6</v>
      </c>
      <c r="B230">
        <v>2</v>
      </c>
      <c r="C230">
        <v>7</v>
      </c>
      <c r="D230" t="b" cm="1">
        <f t="array" aca="1" ref="D230" ca="1">OR(INDEX(積み上げ状況,20-C230+1,B230)=A230,INDEX('040_現在位置'!$I$23:$R$43,21-C230+1,B230)=A230)</f>
        <v>0</v>
      </c>
      <c r="E230" t="e">
        <f t="shared" ca="1" si="17"/>
        <v>#N/A</v>
      </c>
      <c r="F230">
        <f t="shared" si="18"/>
        <v>7</v>
      </c>
    </row>
    <row r="231" spans="1:6">
      <c r="A231" t="s">
        <v>6</v>
      </c>
      <c r="B231">
        <v>2</v>
      </c>
      <c r="C231">
        <v>8</v>
      </c>
      <c r="D231" t="b" cm="1">
        <f t="array" aca="1" ref="D231" ca="1">OR(INDEX(積み上げ状況,20-C231+1,B231)=A231,INDEX('040_現在位置'!$I$23:$R$43,21-C231+1,B231)=A231)</f>
        <v>0</v>
      </c>
      <c r="E231" t="e">
        <f t="shared" ca="1" si="17"/>
        <v>#N/A</v>
      </c>
      <c r="F231">
        <f t="shared" si="18"/>
        <v>8</v>
      </c>
    </row>
    <row r="232" spans="1:6">
      <c r="A232" t="s">
        <v>6</v>
      </c>
      <c r="B232">
        <v>2</v>
      </c>
      <c r="C232">
        <v>9</v>
      </c>
      <c r="D232" t="b" cm="1">
        <f t="array" aca="1" ref="D232" ca="1">OR(INDEX(積み上げ状況,20-C232+1,B232)=A232,INDEX('040_現在位置'!$I$23:$R$43,21-C232+1,B232)=A232)</f>
        <v>0</v>
      </c>
      <c r="E232" t="e">
        <f t="shared" ca="1" si="17"/>
        <v>#N/A</v>
      </c>
      <c r="F232">
        <f t="shared" si="18"/>
        <v>9</v>
      </c>
    </row>
    <row r="233" spans="1:6">
      <c r="A233" t="s">
        <v>6</v>
      </c>
      <c r="B233">
        <v>2</v>
      </c>
      <c r="C233">
        <v>10</v>
      </c>
      <c r="D233" t="b" cm="1">
        <f t="array" aca="1" ref="D233" ca="1">OR(INDEX(積み上げ状況,20-C233+1,B233)=A233,INDEX('040_現在位置'!$I$23:$R$43,21-C233+1,B233)=A233)</f>
        <v>0</v>
      </c>
      <c r="E233" t="e">
        <f t="shared" ca="1" si="17"/>
        <v>#N/A</v>
      </c>
      <c r="F233">
        <f t="shared" si="18"/>
        <v>10</v>
      </c>
    </row>
    <row r="234" spans="1:6">
      <c r="A234" t="s">
        <v>6</v>
      </c>
      <c r="B234">
        <v>2</v>
      </c>
      <c r="C234">
        <v>11</v>
      </c>
      <c r="D234" t="b" cm="1">
        <f t="array" aca="1" ref="D234" ca="1">OR(INDEX(積み上げ状況,20-C234+1,B234)=A234,INDEX('040_現在位置'!$I$23:$R$43,21-C234+1,B234)=A234)</f>
        <v>0</v>
      </c>
      <c r="E234" t="e">
        <f t="shared" ca="1" si="17"/>
        <v>#N/A</v>
      </c>
      <c r="F234">
        <f t="shared" si="18"/>
        <v>11</v>
      </c>
    </row>
    <row r="235" spans="1:6">
      <c r="A235" t="s">
        <v>6</v>
      </c>
      <c r="B235">
        <v>2</v>
      </c>
      <c r="C235">
        <v>12</v>
      </c>
      <c r="D235" t="b" cm="1">
        <f t="array" aca="1" ref="D235" ca="1">OR(INDEX(積み上げ状況,20-C235+1,B235)=A235,INDEX('040_現在位置'!$I$23:$R$43,21-C235+1,B235)=A235)</f>
        <v>0</v>
      </c>
      <c r="E235" t="e">
        <f t="shared" ca="1" si="17"/>
        <v>#N/A</v>
      </c>
      <c r="F235">
        <f t="shared" si="18"/>
        <v>12</v>
      </c>
    </row>
    <row r="236" spans="1:6">
      <c r="A236" t="s">
        <v>6</v>
      </c>
      <c r="B236">
        <v>2</v>
      </c>
      <c r="C236">
        <v>13</v>
      </c>
      <c r="D236" t="b" cm="1">
        <f t="array" aca="1" ref="D236" ca="1">OR(INDEX(積み上げ状況,20-C236+1,B236)=A236,INDEX('040_現在位置'!$I$23:$R$43,21-C236+1,B236)=A236)</f>
        <v>0</v>
      </c>
      <c r="E236" t="e">
        <f t="shared" ca="1" si="17"/>
        <v>#N/A</v>
      </c>
      <c r="F236">
        <f t="shared" si="18"/>
        <v>13</v>
      </c>
    </row>
    <row r="237" spans="1:6">
      <c r="A237" t="s">
        <v>6</v>
      </c>
      <c r="B237">
        <v>2</v>
      </c>
      <c r="C237">
        <v>14</v>
      </c>
      <c r="D237" t="b" cm="1">
        <f t="array" aca="1" ref="D237" ca="1">OR(INDEX(積み上げ状況,20-C237+1,B237)=A237,INDEX('040_現在位置'!$I$23:$R$43,21-C237+1,B237)=A237)</f>
        <v>0</v>
      </c>
      <c r="E237" t="e">
        <f t="shared" ca="1" si="17"/>
        <v>#N/A</v>
      </c>
      <c r="F237">
        <f t="shared" si="18"/>
        <v>14</v>
      </c>
    </row>
    <row r="238" spans="1:6">
      <c r="A238" t="s">
        <v>6</v>
      </c>
      <c r="B238">
        <v>2</v>
      </c>
      <c r="C238">
        <v>15</v>
      </c>
      <c r="D238" t="b" cm="1">
        <f t="array" aca="1" ref="D238" ca="1">OR(INDEX(積み上げ状況,20-C238+1,B238)=A238,INDEX('040_現在位置'!$I$23:$R$43,21-C238+1,B238)=A238)</f>
        <v>0</v>
      </c>
      <c r="E238" t="e">
        <f t="shared" ca="1" si="17"/>
        <v>#N/A</v>
      </c>
      <c r="F238">
        <f t="shared" si="18"/>
        <v>15</v>
      </c>
    </row>
    <row r="239" spans="1:6">
      <c r="A239" t="s">
        <v>6</v>
      </c>
      <c r="B239">
        <v>2</v>
      </c>
      <c r="C239">
        <v>16</v>
      </c>
      <c r="D239" t="b" cm="1">
        <f t="array" aca="1" ref="D239" ca="1">OR(INDEX(積み上げ状況,20-C239+1,B239)=A239,INDEX('040_現在位置'!$I$23:$R$43,21-C239+1,B239)=A239)</f>
        <v>0</v>
      </c>
      <c r="E239" t="e">
        <f t="shared" ca="1" si="17"/>
        <v>#N/A</v>
      </c>
      <c r="F239">
        <f t="shared" si="18"/>
        <v>16</v>
      </c>
    </row>
    <row r="240" spans="1:6">
      <c r="A240" t="s">
        <v>6</v>
      </c>
      <c r="B240">
        <v>2</v>
      </c>
      <c r="C240">
        <v>17</v>
      </c>
      <c r="D240" t="b" cm="1">
        <f t="array" aca="1" ref="D240" ca="1">OR(INDEX(積み上げ状況,20-C240+1,B240)=A240,INDEX('040_現在位置'!$I$23:$R$43,21-C240+1,B240)=A240)</f>
        <v>0</v>
      </c>
      <c r="E240" t="e">
        <f t="shared" ca="1" si="17"/>
        <v>#N/A</v>
      </c>
      <c r="F240">
        <f t="shared" si="18"/>
        <v>17</v>
      </c>
    </row>
    <row r="241" spans="1:6">
      <c r="A241" t="s">
        <v>6</v>
      </c>
      <c r="B241">
        <v>2</v>
      </c>
      <c r="C241">
        <v>18</v>
      </c>
      <c r="D241" t="b" cm="1">
        <f t="array" aca="1" ref="D241" ca="1">OR(INDEX(積み上げ状況,20-C241+1,B241)=A241,INDEX('040_現在位置'!$I$23:$R$43,21-C241+1,B241)=A241)</f>
        <v>0</v>
      </c>
      <c r="E241" t="e">
        <f t="shared" ca="1" si="17"/>
        <v>#N/A</v>
      </c>
      <c r="F241">
        <f t="shared" si="18"/>
        <v>18</v>
      </c>
    </row>
    <row r="242" spans="1:6">
      <c r="A242" t="s">
        <v>6</v>
      </c>
      <c r="B242">
        <v>2</v>
      </c>
      <c r="C242">
        <v>19</v>
      </c>
      <c r="D242" t="b" cm="1">
        <f t="array" aca="1" ref="D242" ca="1">OR(INDEX(積み上げ状況,20-C242+1,B242)=A242,INDEX('040_現在位置'!$I$23:$R$43,21-C242+1,B242)=A242)</f>
        <v>0</v>
      </c>
      <c r="E242" t="e">
        <f t="shared" ca="1" si="17"/>
        <v>#N/A</v>
      </c>
      <c r="F242">
        <f t="shared" si="18"/>
        <v>19</v>
      </c>
    </row>
    <row r="243" spans="1:6">
      <c r="A243" t="s">
        <v>6</v>
      </c>
      <c r="B243">
        <v>2</v>
      </c>
      <c r="C243">
        <v>20</v>
      </c>
      <c r="D243" t="b" cm="1">
        <f t="array" aca="1" ref="D243" ca="1">OR(INDEX(積み上げ状況,20-C243+1,B243)=A243,INDEX('040_現在位置'!$I$23:$R$43,21-C243+1,B243)=A243)</f>
        <v>0</v>
      </c>
      <c r="E243" t="e">
        <f t="shared" ca="1" si="17"/>
        <v>#N/A</v>
      </c>
      <c r="F243">
        <f t="shared" si="18"/>
        <v>20</v>
      </c>
    </row>
    <row r="244" spans="1:6">
      <c r="A244" t="s">
        <v>6</v>
      </c>
      <c r="B244">
        <v>3</v>
      </c>
      <c r="C244">
        <v>1</v>
      </c>
      <c r="D244" t="b" cm="1">
        <f t="array" aca="1" ref="D244" ca="1">OR(INDEX(積み上げ状況,20-C244+1,B244)=A244,INDEX('040_現在位置'!$I$23:$R$43,21-C244+1,B244)=A244)</f>
        <v>0</v>
      </c>
      <c r="E244" t="e">
        <f t="shared" ca="1" si="17"/>
        <v>#N/A</v>
      </c>
      <c r="F244">
        <f t="shared" si="18"/>
        <v>1</v>
      </c>
    </row>
    <row r="245" spans="1:6">
      <c r="A245" t="s">
        <v>6</v>
      </c>
      <c r="B245">
        <v>3</v>
      </c>
      <c r="C245">
        <v>2</v>
      </c>
      <c r="D245" t="b" cm="1">
        <f t="array" aca="1" ref="D245" ca="1">OR(INDEX(積み上げ状況,20-C245+1,B245)=A245,INDEX('040_現在位置'!$I$23:$R$43,21-C245+1,B245)=A245)</f>
        <v>0</v>
      </c>
      <c r="E245" t="e">
        <f t="shared" ca="1" si="17"/>
        <v>#N/A</v>
      </c>
      <c r="F245">
        <f t="shared" si="18"/>
        <v>2</v>
      </c>
    </row>
    <row r="246" spans="1:6">
      <c r="A246" t="s">
        <v>6</v>
      </c>
      <c r="B246">
        <v>3</v>
      </c>
      <c r="C246">
        <v>3</v>
      </c>
      <c r="D246" t="b" cm="1">
        <f t="array" aca="1" ref="D246" ca="1">OR(INDEX(積み上げ状況,20-C246+1,B246)=A246,INDEX('040_現在位置'!$I$23:$R$43,21-C246+1,B246)=A246)</f>
        <v>0</v>
      </c>
      <c r="E246" t="e">
        <f t="shared" ca="1" si="17"/>
        <v>#N/A</v>
      </c>
      <c r="F246">
        <f t="shared" si="18"/>
        <v>3</v>
      </c>
    </row>
    <row r="247" spans="1:6">
      <c r="A247" t="s">
        <v>6</v>
      </c>
      <c r="B247">
        <v>3</v>
      </c>
      <c r="C247">
        <v>4</v>
      </c>
      <c r="D247" t="b" cm="1">
        <f t="array" aca="1" ref="D247" ca="1">OR(INDEX(積み上げ状況,20-C247+1,B247)=A247,INDEX('040_現在位置'!$I$23:$R$43,21-C247+1,B247)=A247)</f>
        <v>0</v>
      </c>
      <c r="E247" t="e">
        <f t="shared" ca="1" si="17"/>
        <v>#N/A</v>
      </c>
      <c r="F247">
        <f t="shared" si="18"/>
        <v>4</v>
      </c>
    </row>
    <row r="248" spans="1:6">
      <c r="A248" t="s">
        <v>6</v>
      </c>
      <c r="B248">
        <v>3</v>
      </c>
      <c r="C248">
        <v>5</v>
      </c>
      <c r="D248" t="b" cm="1">
        <f t="array" aca="1" ref="D248" ca="1">OR(INDEX(積み上げ状況,20-C248+1,B248)=A248,INDEX('040_現在位置'!$I$23:$R$43,21-C248+1,B248)=A248)</f>
        <v>0</v>
      </c>
      <c r="E248" t="e">
        <f t="shared" ca="1" si="17"/>
        <v>#N/A</v>
      </c>
      <c r="F248">
        <f t="shared" si="18"/>
        <v>5</v>
      </c>
    </row>
    <row r="249" spans="1:6">
      <c r="A249" t="s">
        <v>6</v>
      </c>
      <c r="B249">
        <v>3</v>
      </c>
      <c r="C249">
        <v>6</v>
      </c>
      <c r="D249" t="b" cm="1">
        <f t="array" aca="1" ref="D249" ca="1">OR(INDEX(積み上げ状況,20-C249+1,B249)=A249,INDEX('040_現在位置'!$I$23:$R$43,21-C249+1,B249)=A249)</f>
        <v>0</v>
      </c>
      <c r="E249" t="e">
        <f t="shared" ca="1" si="17"/>
        <v>#N/A</v>
      </c>
      <c r="F249">
        <f t="shared" si="18"/>
        <v>6</v>
      </c>
    </row>
    <row r="250" spans="1:6">
      <c r="A250" t="s">
        <v>6</v>
      </c>
      <c r="B250">
        <v>3</v>
      </c>
      <c r="C250">
        <v>7</v>
      </c>
      <c r="D250" t="b" cm="1">
        <f t="array" aca="1" ref="D250" ca="1">OR(INDEX(積み上げ状況,20-C250+1,B250)=A250,INDEX('040_現在位置'!$I$23:$R$43,21-C250+1,B250)=A250)</f>
        <v>0</v>
      </c>
      <c r="E250" t="e">
        <f t="shared" ca="1" si="17"/>
        <v>#N/A</v>
      </c>
      <c r="F250">
        <f t="shared" si="18"/>
        <v>7</v>
      </c>
    </row>
    <row r="251" spans="1:6">
      <c r="A251" t="s">
        <v>6</v>
      </c>
      <c r="B251">
        <v>3</v>
      </c>
      <c r="C251">
        <v>8</v>
      </c>
      <c r="D251" t="b" cm="1">
        <f t="array" aca="1" ref="D251" ca="1">OR(INDEX(積み上げ状況,20-C251+1,B251)=A251,INDEX('040_現在位置'!$I$23:$R$43,21-C251+1,B251)=A251)</f>
        <v>0</v>
      </c>
      <c r="E251" t="e">
        <f t="shared" ca="1" si="17"/>
        <v>#N/A</v>
      </c>
      <c r="F251">
        <f t="shared" si="18"/>
        <v>8</v>
      </c>
    </row>
    <row r="252" spans="1:6">
      <c r="A252" t="s">
        <v>6</v>
      </c>
      <c r="B252">
        <v>3</v>
      </c>
      <c r="C252">
        <v>9</v>
      </c>
      <c r="D252" t="b" cm="1">
        <f t="array" aca="1" ref="D252" ca="1">OR(INDEX(積み上げ状況,20-C252+1,B252)=A252,INDEX('040_現在位置'!$I$23:$R$43,21-C252+1,B252)=A252)</f>
        <v>0</v>
      </c>
      <c r="E252" t="e">
        <f t="shared" ca="1" si="17"/>
        <v>#N/A</v>
      </c>
      <c r="F252">
        <f t="shared" si="18"/>
        <v>9</v>
      </c>
    </row>
    <row r="253" spans="1:6">
      <c r="A253" t="s">
        <v>6</v>
      </c>
      <c r="B253">
        <v>3</v>
      </c>
      <c r="C253">
        <v>10</v>
      </c>
      <c r="D253" t="b" cm="1">
        <f t="array" aca="1" ref="D253" ca="1">OR(INDEX(積み上げ状況,20-C253+1,B253)=A253,INDEX('040_現在位置'!$I$23:$R$43,21-C253+1,B253)=A253)</f>
        <v>0</v>
      </c>
      <c r="E253" t="e">
        <f t="shared" ca="1" si="17"/>
        <v>#N/A</v>
      </c>
      <c r="F253">
        <f t="shared" si="18"/>
        <v>10</v>
      </c>
    </row>
    <row r="254" spans="1:6">
      <c r="A254" t="s">
        <v>6</v>
      </c>
      <c r="B254">
        <v>3</v>
      </c>
      <c r="C254">
        <v>11</v>
      </c>
      <c r="D254" t="b" cm="1">
        <f t="array" aca="1" ref="D254" ca="1">OR(INDEX(積み上げ状況,20-C254+1,B254)=A254,INDEX('040_現在位置'!$I$23:$R$43,21-C254+1,B254)=A254)</f>
        <v>0</v>
      </c>
      <c r="E254" t="e">
        <f t="shared" ca="1" si="17"/>
        <v>#N/A</v>
      </c>
      <c r="F254">
        <f t="shared" si="18"/>
        <v>11</v>
      </c>
    </row>
    <row r="255" spans="1:6">
      <c r="A255" t="s">
        <v>6</v>
      </c>
      <c r="B255">
        <v>3</v>
      </c>
      <c r="C255">
        <v>12</v>
      </c>
      <c r="D255" t="b" cm="1">
        <f t="array" aca="1" ref="D255" ca="1">OR(INDEX(積み上げ状況,20-C255+1,B255)=A255,INDEX('040_現在位置'!$I$23:$R$43,21-C255+1,B255)=A255)</f>
        <v>0</v>
      </c>
      <c r="E255" t="e">
        <f t="shared" ca="1" si="17"/>
        <v>#N/A</v>
      </c>
      <c r="F255">
        <f t="shared" si="18"/>
        <v>12</v>
      </c>
    </row>
    <row r="256" spans="1:6">
      <c r="A256" t="s">
        <v>6</v>
      </c>
      <c r="B256">
        <v>3</v>
      </c>
      <c r="C256">
        <v>13</v>
      </c>
      <c r="D256" t="b" cm="1">
        <f t="array" aca="1" ref="D256" ca="1">OR(INDEX(積み上げ状況,20-C256+1,B256)=A256,INDEX('040_現在位置'!$I$23:$R$43,21-C256+1,B256)=A256)</f>
        <v>0</v>
      </c>
      <c r="E256" t="e">
        <f t="shared" ca="1" si="17"/>
        <v>#N/A</v>
      </c>
      <c r="F256">
        <f t="shared" si="18"/>
        <v>13</v>
      </c>
    </row>
    <row r="257" spans="1:6">
      <c r="A257" t="s">
        <v>6</v>
      </c>
      <c r="B257">
        <v>3</v>
      </c>
      <c r="C257">
        <v>14</v>
      </c>
      <c r="D257" t="b" cm="1">
        <f t="array" aca="1" ref="D257" ca="1">OR(INDEX(積み上げ状況,20-C257+1,B257)=A257,INDEX('040_現在位置'!$I$23:$R$43,21-C257+1,B257)=A257)</f>
        <v>0</v>
      </c>
      <c r="E257" t="e">
        <f t="shared" ca="1" si="17"/>
        <v>#N/A</v>
      </c>
      <c r="F257">
        <f t="shared" si="18"/>
        <v>14</v>
      </c>
    </row>
    <row r="258" spans="1:6">
      <c r="A258" t="s">
        <v>6</v>
      </c>
      <c r="B258">
        <v>3</v>
      </c>
      <c r="C258">
        <v>15</v>
      </c>
      <c r="D258" t="b" cm="1">
        <f t="array" aca="1" ref="D258" ca="1">OR(INDEX(積み上げ状況,20-C258+1,B258)=A258,INDEX('040_現在位置'!$I$23:$R$43,21-C258+1,B258)=A258)</f>
        <v>0</v>
      </c>
      <c r="E258" t="e">
        <f t="shared" ca="1" si="17"/>
        <v>#N/A</v>
      </c>
      <c r="F258">
        <f t="shared" si="18"/>
        <v>15</v>
      </c>
    </row>
    <row r="259" spans="1:6">
      <c r="A259" t="s">
        <v>6</v>
      </c>
      <c r="B259">
        <v>3</v>
      </c>
      <c r="C259">
        <v>16</v>
      </c>
      <c r="D259" t="b" cm="1">
        <f t="array" aca="1" ref="D259" ca="1">OR(INDEX(積み上げ状況,20-C259+1,B259)=A259,INDEX('040_現在位置'!$I$23:$R$43,21-C259+1,B259)=A259)</f>
        <v>0</v>
      </c>
      <c r="E259" t="e">
        <f t="shared" ca="1" si="17"/>
        <v>#N/A</v>
      </c>
      <c r="F259">
        <f t="shared" si="18"/>
        <v>16</v>
      </c>
    </row>
    <row r="260" spans="1:6">
      <c r="A260" t="s">
        <v>6</v>
      </c>
      <c r="B260">
        <v>3</v>
      </c>
      <c r="C260">
        <v>17</v>
      </c>
      <c r="D260" t="b" cm="1">
        <f t="array" aca="1" ref="D260" ca="1">OR(INDEX(積み上げ状況,20-C260+1,B260)=A260,INDEX('040_現在位置'!$I$23:$R$43,21-C260+1,B260)=A260)</f>
        <v>0</v>
      </c>
      <c r="E260" t="e">
        <f t="shared" ca="1" si="17"/>
        <v>#N/A</v>
      </c>
      <c r="F260">
        <f t="shared" si="18"/>
        <v>17</v>
      </c>
    </row>
    <row r="261" spans="1:6">
      <c r="A261" t="s">
        <v>6</v>
      </c>
      <c r="B261">
        <v>3</v>
      </c>
      <c r="C261">
        <v>18</v>
      </c>
      <c r="D261" t="b" cm="1">
        <f t="array" aca="1" ref="D261" ca="1">OR(INDEX(積み上げ状況,20-C261+1,B261)=A261,INDEX('040_現在位置'!$I$23:$R$43,21-C261+1,B261)=A261)</f>
        <v>0</v>
      </c>
      <c r="E261" t="e">
        <f t="shared" ref="E261:E324" ca="1" si="19">IF(D261,B261,NA())</f>
        <v>#N/A</v>
      </c>
      <c r="F261">
        <f t="shared" si="18"/>
        <v>18</v>
      </c>
    </row>
    <row r="262" spans="1:6">
      <c r="A262" t="s">
        <v>6</v>
      </c>
      <c r="B262">
        <v>3</v>
      </c>
      <c r="C262">
        <v>19</v>
      </c>
      <c r="D262" t="b" cm="1">
        <f t="array" aca="1" ref="D262" ca="1">OR(INDEX(積み上げ状況,20-C262+1,B262)=A262,INDEX('040_現在位置'!$I$23:$R$43,21-C262+1,B262)=A262)</f>
        <v>0</v>
      </c>
      <c r="E262" t="e">
        <f t="shared" ca="1" si="19"/>
        <v>#N/A</v>
      </c>
      <c r="F262">
        <f t="shared" si="18"/>
        <v>19</v>
      </c>
    </row>
    <row r="263" spans="1:6">
      <c r="A263" t="s">
        <v>6</v>
      </c>
      <c r="B263">
        <v>3</v>
      </c>
      <c r="C263">
        <v>20</v>
      </c>
      <c r="D263" t="b" cm="1">
        <f t="array" aca="1" ref="D263" ca="1">OR(INDEX(積み上げ状況,20-C263+1,B263)=A263,INDEX('040_現在位置'!$I$23:$R$43,21-C263+1,B263)=A263)</f>
        <v>0</v>
      </c>
      <c r="E263" t="e">
        <f t="shared" ca="1" si="19"/>
        <v>#N/A</v>
      </c>
      <c r="F263">
        <f t="shared" si="18"/>
        <v>20</v>
      </c>
    </row>
    <row r="264" spans="1:6">
      <c r="A264" t="s">
        <v>6</v>
      </c>
      <c r="B264">
        <v>4</v>
      </c>
      <c r="C264">
        <v>1</v>
      </c>
      <c r="D264" t="b" cm="1">
        <f t="array" aca="1" ref="D264" ca="1">OR(INDEX(積み上げ状況,20-C264+1,B264)=A264,INDEX('040_現在位置'!$I$23:$R$43,21-C264+1,B264)=A264)</f>
        <v>0</v>
      </c>
      <c r="E264" t="e">
        <f t="shared" ca="1" si="19"/>
        <v>#N/A</v>
      </c>
      <c r="F264">
        <f t="shared" si="18"/>
        <v>1</v>
      </c>
    </row>
    <row r="265" spans="1:6">
      <c r="A265" t="s">
        <v>6</v>
      </c>
      <c r="B265">
        <v>4</v>
      </c>
      <c r="C265">
        <v>2</v>
      </c>
      <c r="D265" t="b" cm="1">
        <f t="array" aca="1" ref="D265" ca="1">OR(INDEX(積み上げ状況,20-C265+1,B265)=A265,INDEX('040_現在位置'!$I$23:$R$43,21-C265+1,B265)=A265)</f>
        <v>0</v>
      </c>
      <c r="E265" t="e">
        <f t="shared" ca="1" si="19"/>
        <v>#N/A</v>
      </c>
      <c r="F265">
        <f t="shared" si="18"/>
        <v>2</v>
      </c>
    </row>
    <row r="266" spans="1:6">
      <c r="A266" t="s">
        <v>6</v>
      </c>
      <c r="B266">
        <v>4</v>
      </c>
      <c r="C266">
        <v>3</v>
      </c>
      <c r="D266" t="b" cm="1">
        <f t="array" aca="1" ref="D266" ca="1">OR(INDEX(積み上げ状況,20-C266+1,B266)=A266,INDEX('040_現在位置'!$I$23:$R$43,21-C266+1,B266)=A266)</f>
        <v>0</v>
      </c>
      <c r="E266" t="e">
        <f t="shared" ca="1" si="19"/>
        <v>#N/A</v>
      </c>
      <c r="F266">
        <f t="shared" si="18"/>
        <v>3</v>
      </c>
    </row>
    <row r="267" spans="1:6">
      <c r="A267" t="s">
        <v>6</v>
      </c>
      <c r="B267">
        <v>4</v>
      </c>
      <c r="C267">
        <v>4</v>
      </c>
      <c r="D267" t="b" cm="1">
        <f t="array" aca="1" ref="D267" ca="1">OR(INDEX(積み上げ状況,20-C267+1,B267)=A267,INDEX('040_現在位置'!$I$23:$R$43,21-C267+1,B267)=A267)</f>
        <v>0</v>
      </c>
      <c r="E267" t="e">
        <f t="shared" ca="1" si="19"/>
        <v>#N/A</v>
      </c>
      <c r="F267">
        <f t="shared" si="18"/>
        <v>4</v>
      </c>
    </row>
    <row r="268" spans="1:6">
      <c r="A268" t="s">
        <v>6</v>
      </c>
      <c r="B268">
        <v>4</v>
      </c>
      <c r="C268">
        <v>5</v>
      </c>
      <c r="D268" t="b" cm="1">
        <f t="array" aca="1" ref="D268" ca="1">OR(INDEX(積み上げ状況,20-C268+1,B268)=A268,INDEX('040_現在位置'!$I$23:$R$43,21-C268+1,B268)=A268)</f>
        <v>0</v>
      </c>
      <c r="E268" t="e">
        <f t="shared" ca="1" si="19"/>
        <v>#N/A</v>
      </c>
      <c r="F268">
        <f t="shared" si="18"/>
        <v>5</v>
      </c>
    </row>
    <row r="269" spans="1:6">
      <c r="A269" t="s">
        <v>6</v>
      </c>
      <c r="B269">
        <v>4</v>
      </c>
      <c r="C269">
        <v>6</v>
      </c>
      <c r="D269" t="b" cm="1">
        <f t="array" aca="1" ref="D269" ca="1">OR(INDEX(積み上げ状況,20-C269+1,B269)=A269,INDEX('040_現在位置'!$I$23:$R$43,21-C269+1,B269)=A269)</f>
        <v>0</v>
      </c>
      <c r="E269" t="e">
        <f t="shared" ca="1" si="19"/>
        <v>#N/A</v>
      </c>
      <c r="F269">
        <f t="shared" ref="F269:F332" si="20">C269</f>
        <v>6</v>
      </c>
    </row>
    <row r="270" spans="1:6">
      <c r="A270" t="s">
        <v>6</v>
      </c>
      <c r="B270">
        <v>4</v>
      </c>
      <c r="C270">
        <v>7</v>
      </c>
      <c r="D270" t="b" cm="1">
        <f t="array" aca="1" ref="D270" ca="1">OR(INDEX(積み上げ状況,20-C270+1,B270)=A270,INDEX('040_現在位置'!$I$23:$R$43,21-C270+1,B270)=A270)</f>
        <v>0</v>
      </c>
      <c r="E270" t="e">
        <f t="shared" ca="1" si="19"/>
        <v>#N/A</v>
      </c>
      <c r="F270">
        <f t="shared" si="20"/>
        <v>7</v>
      </c>
    </row>
    <row r="271" spans="1:6">
      <c r="A271" t="s">
        <v>6</v>
      </c>
      <c r="B271">
        <v>4</v>
      </c>
      <c r="C271">
        <v>8</v>
      </c>
      <c r="D271" t="b" cm="1">
        <f t="array" aca="1" ref="D271" ca="1">OR(INDEX(積み上げ状況,20-C271+1,B271)=A271,INDEX('040_現在位置'!$I$23:$R$43,21-C271+1,B271)=A271)</f>
        <v>0</v>
      </c>
      <c r="E271" t="e">
        <f t="shared" ca="1" si="19"/>
        <v>#N/A</v>
      </c>
      <c r="F271">
        <f t="shared" si="20"/>
        <v>8</v>
      </c>
    </row>
    <row r="272" spans="1:6">
      <c r="A272" t="s">
        <v>6</v>
      </c>
      <c r="B272">
        <v>4</v>
      </c>
      <c r="C272">
        <v>9</v>
      </c>
      <c r="D272" t="b" cm="1">
        <f t="array" aca="1" ref="D272" ca="1">OR(INDEX(積み上げ状況,20-C272+1,B272)=A272,INDEX('040_現在位置'!$I$23:$R$43,21-C272+1,B272)=A272)</f>
        <v>0</v>
      </c>
      <c r="E272" t="e">
        <f t="shared" ca="1" si="19"/>
        <v>#N/A</v>
      </c>
      <c r="F272">
        <f t="shared" si="20"/>
        <v>9</v>
      </c>
    </row>
    <row r="273" spans="1:6">
      <c r="A273" t="s">
        <v>6</v>
      </c>
      <c r="B273">
        <v>4</v>
      </c>
      <c r="C273">
        <v>10</v>
      </c>
      <c r="D273" t="b" cm="1">
        <f t="array" aca="1" ref="D273" ca="1">OR(INDEX(積み上げ状況,20-C273+1,B273)=A273,INDEX('040_現在位置'!$I$23:$R$43,21-C273+1,B273)=A273)</f>
        <v>0</v>
      </c>
      <c r="E273" t="e">
        <f t="shared" ca="1" si="19"/>
        <v>#N/A</v>
      </c>
      <c r="F273">
        <f t="shared" si="20"/>
        <v>10</v>
      </c>
    </row>
    <row r="274" spans="1:6">
      <c r="A274" t="s">
        <v>6</v>
      </c>
      <c r="B274">
        <v>4</v>
      </c>
      <c r="C274">
        <v>11</v>
      </c>
      <c r="D274" t="b" cm="1">
        <f t="array" aca="1" ref="D274" ca="1">OR(INDEX(積み上げ状況,20-C274+1,B274)=A274,INDEX('040_現在位置'!$I$23:$R$43,21-C274+1,B274)=A274)</f>
        <v>0</v>
      </c>
      <c r="E274" t="e">
        <f t="shared" ca="1" si="19"/>
        <v>#N/A</v>
      </c>
      <c r="F274">
        <f t="shared" si="20"/>
        <v>11</v>
      </c>
    </row>
    <row r="275" spans="1:6">
      <c r="A275" t="s">
        <v>6</v>
      </c>
      <c r="B275">
        <v>4</v>
      </c>
      <c r="C275">
        <v>12</v>
      </c>
      <c r="D275" t="b" cm="1">
        <f t="array" aca="1" ref="D275" ca="1">OR(INDEX(積み上げ状況,20-C275+1,B275)=A275,INDEX('040_現在位置'!$I$23:$R$43,21-C275+1,B275)=A275)</f>
        <v>0</v>
      </c>
      <c r="E275" t="e">
        <f t="shared" ca="1" si="19"/>
        <v>#N/A</v>
      </c>
      <c r="F275">
        <f t="shared" si="20"/>
        <v>12</v>
      </c>
    </row>
    <row r="276" spans="1:6">
      <c r="A276" t="s">
        <v>6</v>
      </c>
      <c r="B276">
        <v>4</v>
      </c>
      <c r="C276">
        <v>13</v>
      </c>
      <c r="D276" t="b" cm="1">
        <f t="array" aca="1" ref="D276" ca="1">OR(INDEX(積み上げ状況,20-C276+1,B276)=A276,INDEX('040_現在位置'!$I$23:$R$43,21-C276+1,B276)=A276)</f>
        <v>0</v>
      </c>
      <c r="E276" t="e">
        <f t="shared" ca="1" si="19"/>
        <v>#N/A</v>
      </c>
      <c r="F276">
        <f t="shared" si="20"/>
        <v>13</v>
      </c>
    </row>
    <row r="277" spans="1:6">
      <c r="A277" t="s">
        <v>6</v>
      </c>
      <c r="B277">
        <v>4</v>
      </c>
      <c r="C277">
        <v>14</v>
      </c>
      <c r="D277" t="b" cm="1">
        <f t="array" aca="1" ref="D277" ca="1">OR(INDEX(積み上げ状況,20-C277+1,B277)=A277,INDEX('040_現在位置'!$I$23:$R$43,21-C277+1,B277)=A277)</f>
        <v>0</v>
      </c>
      <c r="E277" t="e">
        <f t="shared" ca="1" si="19"/>
        <v>#N/A</v>
      </c>
      <c r="F277">
        <f t="shared" si="20"/>
        <v>14</v>
      </c>
    </row>
    <row r="278" spans="1:6">
      <c r="A278" t="s">
        <v>6</v>
      </c>
      <c r="B278">
        <v>4</v>
      </c>
      <c r="C278">
        <v>15</v>
      </c>
      <c r="D278" t="b" cm="1">
        <f t="array" aca="1" ref="D278" ca="1">OR(INDEX(積み上げ状況,20-C278+1,B278)=A278,INDEX('040_現在位置'!$I$23:$R$43,21-C278+1,B278)=A278)</f>
        <v>0</v>
      </c>
      <c r="E278" t="e">
        <f t="shared" ca="1" si="19"/>
        <v>#N/A</v>
      </c>
      <c r="F278">
        <f t="shared" si="20"/>
        <v>15</v>
      </c>
    </row>
    <row r="279" spans="1:6">
      <c r="A279" t="s">
        <v>6</v>
      </c>
      <c r="B279">
        <v>4</v>
      </c>
      <c r="C279">
        <v>16</v>
      </c>
      <c r="D279" t="b" cm="1">
        <f t="array" aca="1" ref="D279" ca="1">OR(INDEX(積み上げ状況,20-C279+1,B279)=A279,INDEX('040_現在位置'!$I$23:$R$43,21-C279+1,B279)=A279)</f>
        <v>0</v>
      </c>
      <c r="E279" t="e">
        <f t="shared" ca="1" si="19"/>
        <v>#N/A</v>
      </c>
      <c r="F279">
        <f t="shared" si="20"/>
        <v>16</v>
      </c>
    </row>
    <row r="280" spans="1:6">
      <c r="A280" t="s">
        <v>6</v>
      </c>
      <c r="B280">
        <v>4</v>
      </c>
      <c r="C280">
        <v>17</v>
      </c>
      <c r="D280" t="b" cm="1">
        <f t="array" aca="1" ref="D280" ca="1">OR(INDEX(積み上げ状況,20-C280+1,B280)=A280,INDEX('040_現在位置'!$I$23:$R$43,21-C280+1,B280)=A280)</f>
        <v>0</v>
      </c>
      <c r="E280" t="e">
        <f t="shared" ca="1" si="19"/>
        <v>#N/A</v>
      </c>
      <c r="F280">
        <f t="shared" si="20"/>
        <v>17</v>
      </c>
    </row>
    <row r="281" spans="1:6">
      <c r="A281" t="s">
        <v>6</v>
      </c>
      <c r="B281">
        <v>4</v>
      </c>
      <c r="C281">
        <v>18</v>
      </c>
      <c r="D281" t="b" cm="1">
        <f t="array" aca="1" ref="D281" ca="1">OR(INDEX(積み上げ状況,20-C281+1,B281)=A281,INDEX('040_現在位置'!$I$23:$R$43,21-C281+1,B281)=A281)</f>
        <v>0</v>
      </c>
      <c r="E281" t="e">
        <f t="shared" ca="1" si="19"/>
        <v>#N/A</v>
      </c>
      <c r="F281">
        <f t="shared" si="20"/>
        <v>18</v>
      </c>
    </row>
    <row r="282" spans="1:6">
      <c r="A282" t="s">
        <v>6</v>
      </c>
      <c r="B282">
        <v>4</v>
      </c>
      <c r="C282">
        <v>19</v>
      </c>
      <c r="D282" t="b" cm="1">
        <f t="array" aca="1" ref="D282" ca="1">OR(INDEX(積み上げ状況,20-C282+1,B282)=A282,INDEX('040_現在位置'!$I$23:$R$43,21-C282+1,B282)=A282)</f>
        <v>0</v>
      </c>
      <c r="E282" t="e">
        <f t="shared" ca="1" si="19"/>
        <v>#N/A</v>
      </c>
      <c r="F282">
        <f t="shared" si="20"/>
        <v>19</v>
      </c>
    </row>
    <row r="283" spans="1:6">
      <c r="A283" t="s">
        <v>6</v>
      </c>
      <c r="B283">
        <v>4</v>
      </c>
      <c r="C283">
        <v>20</v>
      </c>
      <c r="D283" t="b" cm="1">
        <f t="array" aca="1" ref="D283" ca="1">OR(INDEX(積み上げ状況,20-C283+1,B283)=A283,INDEX('040_現在位置'!$I$23:$R$43,21-C283+1,B283)=A283)</f>
        <v>0</v>
      </c>
      <c r="E283" t="e">
        <f t="shared" ca="1" si="19"/>
        <v>#N/A</v>
      </c>
      <c r="F283">
        <f t="shared" si="20"/>
        <v>20</v>
      </c>
    </row>
    <row r="284" spans="1:6">
      <c r="A284" t="s">
        <v>6</v>
      </c>
      <c r="B284">
        <v>5</v>
      </c>
      <c r="C284">
        <v>1</v>
      </c>
      <c r="D284" t="b" cm="1">
        <f t="array" aca="1" ref="D284" ca="1">OR(INDEX(積み上げ状況,20-C284+1,B284)=A284,INDEX('040_現在位置'!$I$23:$R$43,21-C284+1,B284)=A284)</f>
        <v>0</v>
      </c>
      <c r="E284" t="e">
        <f t="shared" ca="1" si="19"/>
        <v>#N/A</v>
      </c>
      <c r="F284">
        <f t="shared" si="20"/>
        <v>1</v>
      </c>
    </row>
    <row r="285" spans="1:6">
      <c r="A285" t="s">
        <v>6</v>
      </c>
      <c r="B285">
        <v>5</v>
      </c>
      <c r="C285">
        <v>2</v>
      </c>
      <c r="D285" t="b" cm="1">
        <f t="array" aca="1" ref="D285" ca="1">OR(INDEX(積み上げ状況,20-C285+1,B285)=A285,INDEX('040_現在位置'!$I$23:$R$43,21-C285+1,B285)=A285)</f>
        <v>0</v>
      </c>
      <c r="E285" t="e">
        <f t="shared" ca="1" si="19"/>
        <v>#N/A</v>
      </c>
      <c r="F285">
        <f t="shared" si="20"/>
        <v>2</v>
      </c>
    </row>
    <row r="286" spans="1:6">
      <c r="A286" t="s">
        <v>6</v>
      </c>
      <c r="B286">
        <v>5</v>
      </c>
      <c r="C286">
        <v>3</v>
      </c>
      <c r="D286" t="b" cm="1">
        <f t="array" aca="1" ref="D286" ca="1">OR(INDEX(積み上げ状況,20-C286+1,B286)=A286,INDEX('040_現在位置'!$I$23:$R$43,21-C286+1,B286)=A286)</f>
        <v>0</v>
      </c>
      <c r="E286" t="e">
        <f t="shared" ca="1" si="19"/>
        <v>#N/A</v>
      </c>
      <c r="F286">
        <f t="shared" si="20"/>
        <v>3</v>
      </c>
    </row>
    <row r="287" spans="1:6">
      <c r="A287" t="s">
        <v>6</v>
      </c>
      <c r="B287">
        <v>5</v>
      </c>
      <c r="C287">
        <v>4</v>
      </c>
      <c r="D287" t="b" cm="1">
        <f t="array" aca="1" ref="D287" ca="1">OR(INDEX(積み上げ状況,20-C287+1,B287)=A287,INDEX('040_現在位置'!$I$23:$R$43,21-C287+1,B287)=A287)</f>
        <v>0</v>
      </c>
      <c r="E287" t="e">
        <f t="shared" ca="1" si="19"/>
        <v>#N/A</v>
      </c>
      <c r="F287">
        <f t="shared" si="20"/>
        <v>4</v>
      </c>
    </row>
    <row r="288" spans="1:6">
      <c r="A288" t="s">
        <v>6</v>
      </c>
      <c r="B288">
        <v>5</v>
      </c>
      <c r="C288">
        <v>5</v>
      </c>
      <c r="D288" t="b" cm="1">
        <f t="array" aca="1" ref="D288" ca="1">OR(INDEX(積み上げ状況,20-C288+1,B288)=A288,INDEX('040_現在位置'!$I$23:$R$43,21-C288+1,B288)=A288)</f>
        <v>0</v>
      </c>
      <c r="E288" t="e">
        <f t="shared" ca="1" si="19"/>
        <v>#N/A</v>
      </c>
      <c r="F288">
        <f t="shared" si="20"/>
        <v>5</v>
      </c>
    </row>
    <row r="289" spans="1:6">
      <c r="A289" t="s">
        <v>6</v>
      </c>
      <c r="B289">
        <v>5</v>
      </c>
      <c r="C289">
        <v>6</v>
      </c>
      <c r="D289" t="b" cm="1">
        <f t="array" aca="1" ref="D289" ca="1">OR(INDEX(積み上げ状況,20-C289+1,B289)=A289,INDEX('040_現在位置'!$I$23:$R$43,21-C289+1,B289)=A289)</f>
        <v>0</v>
      </c>
      <c r="E289" t="e">
        <f t="shared" ca="1" si="19"/>
        <v>#N/A</v>
      </c>
      <c r="F289">
        <f t="shared" si="20"/>
        <v>6</v>
      </c>
    </row>
    <row r="290" spans="1:6">
      <c r="A290" t="s">
        <v>6</v>
      </c>
      <c r="B290">
        <v>5</v>
      </c>
      <c r="C290">
        <v>7</v>
      </c>
      <c r="D290" t="b" cm="1">
        <f t="array" aca="1" ref="D290" ca="1">OR(INDEX(積み上げ状況,20-C290+1,B290)=A290,INDEX('040_現在位置'!$I$23:$R$43,21-C290+1,B290)=A290)</f>
        <v>0</v>
      </c>
      <c r="E290" t="e">
        <f t="shared" ca="1" si="19"/>
        <v>#N/A</v>
      </c>
      <c r="F290">
        <f t="shared" si="20"/>
        <v>7</v>
      </c>
    </row>
    <row r="291" spans="1:6">
      <c r="A291" t="s">
        <v>6</v>
      </c>
      <c r="B291">
        <v>5</v>
      </c>
      <c r="C291">
        <v>8</v>
      </c>
      <c r="D291" t="b" cm="1">
        <f t="array" aca="1" ref="D291" ca="1">OR(INDEX(積み上げ状況,20-C291+1,B291)=A291,INDEX('040_現在位置'!$I$23:$R$43,21-C291+1,B291)=A291)</f>
        <v>0</v>
      </c>
      <c r="E291" t="e">
        <f t="shared" ca="1" si="19"/>
        <v>#N/A</v>
      </c>
      <c r="F291">
        <f t="shared" si="20"/>
        <v>8</v>
      </c>
    </row>
    <row r="292" spans="1:6">
      <c r="A292" t="s">
        <v>6</v>
      </c>
      <c r="B292">
        <v>5</v>
      </c>
      <c r="C292">
        <v>9</v>
      </c>
      <c r="D292" t="b" cm="1">
        <f t="array" aca="1" ref="D292" ca="1">OR(INDEX(積み上げ状況,20-C292+1,B292)=A292,INDEX('040_現在位置'!$I$23:$R$43,21-C292+1,B292)=A292)</f>
        <v>0</v>
      </c>
      <c r="E292" t="e">
        <f t="shared" ca="1" si="19"/>
        <v>#N/A</v>
      </c>
      <c r="F292">
        <f t="shared" si="20"/>
        <v>9</v>
      </c>
    </row>
    <row r="293" spans="1:6">
      <c r="A293" t="s">
        <v>6</v>
      </c>
      <c r="B293">
        <v>5</v>
      </c>
      <c r="C293">
        <v>10</v>
      </c>
      <c r="D293" t="b" cm="1">
        <f t="array" aca="1" ref="D293" ca="1">OR(INDEX(積み上げ状況,20-C293+1,B293)=A293,INDEX('040_現在位置'!$I$23:$R$43,21-C293+1,B293)=A293)</f>
        <v>0</v>
      </c>
      <c r="E293" t="e">
        <f t="shared" ca="1" si="19"/>
        <v>#N/A</v>
      </c>
      <c r="F293">
        <f t="shared" si="20"/>
        <v>10</v>
      </c>
    </row>
    <row r="294" spans="1:6">
      <c r="A294" t="s">
        <v>6</v>
      </c>
      <c r="B294">
        <v>5</v>
      </c>
      <c r="C294">
        <v>11</v>
      </c>
      <c r="D294" t="b" cm="1">
        <f t="array" aca="1" ref="D294" ca="1">OR(INDEX(積み上げ状況,20-C294+1,B294)=A294,INDEX('040_現在位置'!$I$23:$R$43,21-C294+1,B294)=A294)</f>
        <v>0</v>
      </c>
      <c r="E294" t="e">
        <f t="shared" ca="1" si="19"/>
        <v>#N/A</v>
      </c>
      <c r="F294">
        <f t="shared" si="20"/>
        <v>11</v>
      </c>
    </row>
    <row r="295" spans="1:6">
      <c r="A295" t="s">
        <v>6</v>
      </c>
      <c r="B295">
        <v>5</v>
      </c>
      <c r="C295">
        <v>12</v>
      </c>
      <c r="D295" t="b" cm="1">
        <f t="array" aca="1" ref="D295" ca="1">OR(INDEX(積み上げ状況,20-C295+1,B295)=A295,INDEX('040_現在位置'!$I$23:$R$43,21-C295+1,B295)=A295)</f>
        <v>0</v>
      </c>
      <c r="E295" t="e">
        <f t="shared" ca="1" si="19"/>
        <v>#N/A</v>
      </c>
      <c r="F295">
        <f t="shared" si="20"/>
        <v>12</v>
      </c>
    </row>
    <row r="296" spans="1:6">
      <c r="A296" t="s">
        <v>6</v>
      </c>
      <c r="B296">
        <v>5</v>
      </c>
      <c r="C296">
        <v>13</v>
      </c>
      <c r="D296" t="b" cm="1">
        <f t="array" aca="1" ref="D296" ca="1">OR(INDEX(積み上げ状況,20-C296+1,B296)=A296,INDEX('040_現在位置'!$I$23:$R$43,21-C296+1,B296)=A296)</f>
        <v>0</v>
      </c>
      <c r="E296" t="e">
        <f t="shared" ca="1" si="19"/>
        <v>#N/A</v>
      </c>
      <c r="F296">
        <f t="shared" si="20"/>
        <v>13</v>
      </c>
    </row>
    <row r="297" spans="1:6">
      <c r="A297" t="s">
        <v>6</v>
      </c>
      <c r="B297">
        <v>5</v>
      </c>
      <c r="C297">
        <v>14</v>
      </c>
      <c r="D297" t="b" cm="1">
        <f t="array" aca="1" ref="D297" ca="1">OR(INDEX(積み上げ状況,20-C297+1,B297)=A297,INDEX('040_現在位置'!$I$23:$R$43,21-C297+1,B297)=A297)</f>
        <v>0</v>
      </c>
      <c r="E297" t="e">
        <f t="shared" ca="1" si="19"/>
        <v>#N/A</v>
      </c>
      <c r="F297">
        <f t="shared" si="20"/>
        <v>14</v>
      </c>
    </row>
    <row r="298" spans="1:6">
      <c r="A298" t="s">
        <v>6</v>
      </c>
      <c r="B298">
        <v>5</v>
      </c>
      <c r="C298">
        <v>15</v>
      </c>
      <c r="D298" t="b" cm="1">
        <f t="array" aca="1" ref="D298" ca="1">OR(INDEX(積み上げ状況,20-C298+1,B298)=A298,INDEX('040_現在位置'!$I$23:$R$43,21-C298+1,B298)=A298)</f>
        <v>0</v>
      </c>
      <c r="E298" t="e">
        <f t="shared" ca="1" si="19"/>
        <v>#N/A</v>
      </c>
      <c r="F298">
        <f t="shared" si="20"/>
        <v>15</v>
      </c>
    </row>
    <row r="299" spans="1:6">
      <c r="A299" t="s">
        <v>6</v>
      </c>
      <c r="B299">
        <v>5</v>
      </c>
      <c r="C299">
        <v>16</v>
      </c>
      <c r="D299" t="b" cm="1">
        <f t="array" aca="1" ref="D299" ca="1">OR(INDEX(積み上げ状況,20-C299+1,B299)=A299,INDEX('040_現在位置'!$I$23:$R$43,21-C299+1,B299)=A299)</f>
        <v>0</v>
      </c>
      <c r="E299" t="e">
        <f t="shared" ca="1" si="19"/>
        <v>#N/A</v>
      </c>
      <c r="F299">
        <f t="shared" si="20"/>
        <v>16</v>
      </c>
    </row>
    <row r="300" spans="1:6">
      <c r="A300" t="s">
        <v>6</v>
      </c>
      <c r="B300">
        <v>5</v>
      </c>
      <c r="C300">
        <v>17</v>
      </c>
      <c r="D300" t="b" cm="1">
        <f t="array" aca="1" ref="D300" ca="1">OR(INDEX(積み上げ状況,20-C300+1,B300)=A300,INDEX('040_現在位置'!$I$23:$R$43,21-C300+1,B300)=A300)</f>
        <v>0</v>
      </c>
      <c r="E300" t="e">
        <f t="shared" ca="1" si="19"/>
        <v>#N/A</v>
      </c>
      <c r="F300">
        <f t="shared" si="20"/>
        <v>17</v>
      </c>
    </row>
    <row r="301" spans="1:6">
      <c r="A301" t="s">
        <v>6</v>
      </c>
      <c r="B301">
        <v>5</v>
      </c>
      <c r="C301">
        <v>18</v>
      </c>
      <c r="D301" t="b" cm="1">
        <f t="array" aca="1" ref="D301" ca="1">OR(INDEX(積み上げ状況,20-C301+1,B301)=A301,INDEX('040_現在位置'!$I$23:$R$43,21-C301+1,B301)=A301)</f>
        <v>0</v>
      </c>
      <c r="E301" t="e">
        <f t="shared" ca="1" si="19"/>
        <v>#N/A</v>
      </c>
      <c r="F301">
        <f t="shared" si="20"/>
        <v>18</v>
      </c>
    </row>
    <row r="302" spans="1:6">
      <c r="A302" t="s">
        <v>6</v>
      </c>
      <c r="B302">
        <v>5</v>
      </c>
      <c r="C302">
        <v>19</v>
      </c>
      <c r="D302" t="b" cm="1">
        <f t="array" aca="1" ref="D302" ca="1">OR(INDEX(積み上げ状況,20-C302+1,B302)=A302,INDEX('040_現在位置'!$I$23:$R$43,21-C302+1,B302)=A302)</f>
        <v>0</v>
      </c>
      <c r="E302" t="e">
        <f t="shared" ca="1" si="19"/>
        <v>#N/A</v>
      </c>
      <c r="F302">
        <f t="shared" si="20"/>
        <v>19</v>
      </c>
    </row>
    <row r="303" spans="1:6">
      <c r="A303" t="s">
        <v>6</v>
      </c>
      <c r="B303">
        <v>5</v>
      </c>
      <c r="C303">
        <v>20</v>
      </c>
      <c r="D303" t="b" cm="1">
        <f t="array" aca="1" ref="D303" ca="1">OR(INDEX(積み上げ状況,20-C303+1,B303)=A303,INDEX('040_現在位置'!$I$23:$R$43,21-C303+1,B303)=A303)</f>
        <v>0</v>
      </c>
      <c r="E303" t="e">
        <f t="shared" ca="1" si="19"/>
        <v>#N/A</v>
      </c>
      <c r="F303">
        <f t="shared" si="20"/>
        <v>20</v>
      </c>
    </row>
    <row r="304" spans="1:6">
      <c r="A304" t="s">
        <v>6</v>
      </c>
      <c r="B304">
        <v>6</v>
      </c>
      <c r="C304">
        <v>1</v>
      </c>
      <c r="D304" t="b" cm="1">
        <f t="array" aca="1" ref="D304" ca="1">OR(INDEX(積み上げ状況,20-C304+1,B304)=A304,INDEX('040_現在位置'!$I$23:$R$43,21-C304+1,B304)=A304)</f>
        <v>0</v>
      </c>
      <c r="E304" t="e">
        <f t="shared" ca="1" si="19"/>
        <v>#N/A</v>
      </c>
      <c r="F304">
        <f t="shared" si="20"/>
        <v>1</v>
      </c>
    </row>
    <row r="305" spans="1:6">
      <c r="A305" t="s">
        <v>6</v>
      </c>
      <c r="B305">
        <v>6</v>
      </c>
      <c r="C305">
        <v>2</v>
      </c>
      <c r="D305" t="b" cm="1">
        <f t="array" aca="1" ref="D305" ca="1">OR(INDEX(積み上げ状況,20-C305+1,B305)=A305,INDEX('040_現在位置'!$I$23:$R$43,21-C305+1,B305)=A305)</f>
        <v>0</v>
      </c>
      <c r="E305" t="e">
        <f t="shared" ca="1" si="19"/>
        <v>#N/A</v>
      </c>
      <c r="F305">
        <f t="shared" si="20"/>
        <v>2</v>
      </c>
    </row>
    <row r="306" spans="1:6">
      <c r="A306" t="s">
        <v>6</v>
      </c>
      <c r="B306">
        <v>6</v>
      </c>
      <c r="C306">
        <v>3</v>
      </c>
      <c r="D306" t="b" cm="1">
        <f t="array" aca="1" ref="D306" ca="1">OR(INDEX(積み上げ状況,20-C306+1,B306)=A306,INDEX('040_現在位置'!$I$23:$R$43,21-C306+1,B306)=A306)</f>
        <v>0</v>
      </c>
      <c r="E306" t="e">
        <f t="shared" ca="1" si="19"/>
        <v>#N/A</v>
      </c>
      <c r="F306">
        <f t="shared" si="20"/>
        <v>3</v>
      </c>
    </row>
    <row r="307" spans="1:6">
      <c r="A307" t="s">
        <v>6</v>
      </c>
      <c r="B307">
        <v>6</v>
      </c>
      <c r="C307">
        <v>4</v>
      </c>
      <c r="D307" t="b" cm="1">
        <f t="array" aca="1" ref="D307" ca="1">OR(INDEX(積み上げ状況,20-C307+1,B307)=A307,INDEX('040_現在位置'!$I$23:$R$43,21-C307+1,B307)=A307)</f>
        <v>0</v>
      </c>
      <c r="E307" t="e">
        <f t="shared" ca="1" si="19"/>
        <v>#N/A</v>
      </c>
      <c r="F307">
        <f t="shared" si="20"/>
        <v>4</v>
      </c>
    </row>
    <row r="308" spans="1:6">
      <c r="A308" t="s">
        <v>6</v>
      </c>
      <c r="B308">
        <v>6</v>
      </c>
      <c r="C308">
        <v>5</v>
      </c>
      <c r="D308" t="b" cm="1">
        <f t="array" aca="1" ref="D308" ca="1">OR(INDEX(積み上げ状況,20-C308+1,B308)=A308,INDEX('040_現在位置'!$I$23:$R$43,21-C308+1,B308)=A308)</f>
        <v>0</v>
      </c>
      <c r="E308" t="e">
        <f t="shared" ca="1" si="19"/>
        <v>#N/A</v>
      </c>
      <c r="F308">
        <f t="shared" si="20"/>
        <v>5</v>
      </c>
    </row>
    <row r="309" spans="1:6">
      <c r="A309" t="s">
        <v>6</v>
      </c>
      <c r="B309">
        <v>6</v>
      </c>
      <c r="C309">
        <v>6</v>
      </c>
      <c r="D309" t="b" cm="1">
        <f t="array" aca="1" ref="D309" ca="1">OR(INDEX(積み上げ状況,20-C309+1,B309)=A309,INDEX('040_現在位置'!$I$23:$R$43,21-C309+1,B309)=A309)</f>
        <v>0</v>
      </c>
      <c r="E309" t="e">
        <f t="shared" ca="1" si="19"/>
        <v>#N/A</v>
      </c>
      <c r="F309">
        <f t="shared" si="20"/>
        <v>6</v>
      </c>
    </row>
    <row r="310" spans="1:6">
      <c r="A310" t="s">
        <v>6</v>
      </c>
      <c r="B310">
        <v>6</v>
      </c>
      <c r="C310">
        <v>7</v>
      </c>
      <c r="D310" t="b" cm="1">
        <f t="array" aca="1" ref="D310" ca="1">OR(INDEX(積み上げ状況,20-C310+1,B310)=A310,INDEX('040_現在位置'!$I$23:$R$43,21-C310+1,B310)=A310)</f>
        <v>0</v>
      </c>
      <c r="E310" t="e">
        <f t="shared" ca="1" si="19"/>
        <v>#N/A</v>
      </c>
      <c r="F310">
        <f t="shared" si="20"/>
        <v>7</v>
      </c>
    </row>
    <row r="311" spans="1:6">
      <c r="A311" t="s">
        <v>6</v>
      </c>
      <c r="B311">
        <v>6</v>
      </c>
      <c r="C311">
        <v>8</v>
      </c>
      <c r="D311" t="b" cm="1">
        <f t="array" aca="1" ref="D311" ca="1">OR(INDEX(積み上げ状況,20-C311+1,B311)=A311,INDEX('040_現在位置'!$I$23:$R$43,21-C311+1,B311)=A311)</f>
        <v>0</v>
      </c>
      <c r="E311" t="e">
        <f t="shared" ca="1" si="19"/>
        <v>#N/A</v>
      </c>
      <c r="F311">
        <f t="shared" si="20"/>
        <v>8</v>
      </c>
    </row>
    <row r="312" spans="1:6">
      <c r="A312" t="s">
        <v>6</v>
      </c>
      <c r="B312">
        <v>6</v>
      </c>
      <c r="C312">
        <v>9</v>
      </c>
      <c r="D312" t="b" cm="1">
        <f t="array" aca="1" ref="D312" ca="1">OR(INDEX(積み上げ状況,20-C312+1,B312)=A312,INDEX('040_現在位置'!$I$23:$R$43,21-C312+1,B312)=A312)</f>
        <v>0</v>
      </c>
      <c r="E312" t="e">
        <f t="shared" ca="1" si="19"/>
        <v>#N/A</v>
      </c>
      <c r="F312">
        <f t="shared" si="20"/>
        <v>9</v>
      </c>
    </row>
    <row r="313" spans="1:6">
      <c r="A313" t="s">
        <v>6</v>
      </c>
      <c r="B313">
        <v>6</v>
      </c>
      <c r="C313">
        <v>10</v>
      </c>
      <c r="D313" t="b" cm="1">
        <f t="array" aca="1" ref="D313" ca="1">OR(INDEX(積み上げ状況,20-C313+1,B313)=A313,INDEX('040_現在位置'!$I$23:$R$43,21-C313+1,B313)=A313)</f>
        <v>0</v>
      </c>
      <c r="E313" t="e">
        <f t="shared" ca="1" si="19"/>
        <v>#N/A</v>
      </c>
      <c r="F313">
        <f t="shared" si="20"/>
        <v>10</v>
      </c>
    </row>
    <row r="314" spans="1:6">
      <c r="A314" t="s">
        <v>6</v>
      </c>
      <c r="B314">
        <v>6</v>
      </c>
      <c r="C314">
        <v>11</v>
      </c>
      <c r="D314" t="b" cm="1">
        <f t="array" aca="1" ref="D314" ca="1">OR(INDEX(積み上げ状況,20-C314+1,B314)=A314,INDEX('040_現在位置'!$I$23:$R$43,21-C314+1,B314)=A314)</f>
        <v>0</v>
      </c>
      <c r="E314" t="e">
        <f t="shared" ca="1" si="19"/>
        <v>#N/A</v>
      </c>
      <c r="F314">
        <f t="shared" si="20"/>
        <v>11</v>
      </c>
    </row>
    <row r="315" spans="1:6">
      <c r="A315" t="s">
        <v>6</v>
      </c>
      <c r="B315">
        <v>6</v>
      </c>
      <c r="C315">
        <v>12</v>
      </c>
      <c r="D315" t="b" cm="1">
        <f t="array" aca="1" ref="D315" ca="1">OR(INDEX(積み上げ状況,20-C315+1,B315)=A315,INDEX('040_現在位置'!$I$23:$R$43,21-C315+1,B315)=A315)</f>
        <v>0</v>
      </c>
      <c r="E315" t="e">
        <f t="shared" ca="1" si="19"/>
        <v>#N/A</v>
      </c>
      <c r="F315">
        <f t="shared" si="20"/>
        <v>12</v>
      </c>
    </row>
    <row r="316" spans="1:6">
      <c r="A316" t="s">
        <v>6</v>
      </c>
      <c r="B316">
        <v>6</v>
      </c>
      <c r="C316">
        <v>13</v>
      </c>
      <c r="D316" t="b" cm="1">
        <f t="array" aca="1" ref="D316" ca="1">OR(INDEX(積み上げ状況,20-C316+1,B316)=A316,INDEX('040_現在位置'!$I$23:$R$43,21-C316+1,B316)=A316)</f>
        <v>0</v>
      </c>
      <c r="E316" t="e">
        <f t="shared" ca="1" si="19"/>
        <v>#N/A</v>
      </c>
      <c r="F316">
        <f t="shared" si="20"/>
        <v>13</v>
      </c>
    </row>
    <row r="317" spans="1:6">
      <c r="A317" t="s">
        <v>6</v>
      </c>
      <c r="B317">
        <v>6</v>
      </c>
      <c r="C317">
        <v>14</v>
      </c>
      <c r="D317" t="b" cm="1">
        <f t="array" aca="1" ref="D317" ca="1">OR(INDEX(積み上げ状況,20-C317+1,B317)=A317,INDEX('040_現在位置'!$I$23:$R$43,21-C317+1,B317)=A317)</f>
        <v>0</v>
      </c>
      <c r="E317" t="e">
        <f t="shared" ca="1" si="19"/>
        <v>#N/A</v>
      </c>
      <c r="F317">
        <f t="shared" si="20"/>
        <v>14</v>
      </c>
    </row>
    <row r="318" spans="1:6">
      <c r="A318" t="s">
        <v>6</v>
      </c>
      <c r="B318">
        <v>6</v>
      </c>
      <c r="C318">
        <v>15</v>
      </c>
      <c r="D318" t="b" cm="1">
        <f t="array" aca="1" ref="D318" ca="1">OR(INDEX(積み上げ状況,20-C318+1,B318)=A318,INDEX('040_現在位置'!$I$23:$R$43,21-C318+1,B318)=A318)</f>
        <v>0</v>
      </c>
      <c r="E318" t="e">
        <f t="shared" ca="1" si="19"/>
        <v>#N/A</v>
      </c>
      <c r="F318">
        <f t="shared" si="20"/>
        <v>15</v>
      </c>
    </row>
    <row r="319" spans="1:6">
      <c r="A319" t="s">
        <v>6</v>
      </c>
      <c r="B319">
        <v>6</v>
      </c>
      <c r="C319">
        <v>16</v>
      </c>
      <c r="D319" t="b" cm="1">
        <f t="array" aca="1" ref="D319" ca="1">OR(INDEX(積み上げ状況,20-C319+1,B319)=A319,INDEX('040_現在位置'!$I$23:$R$43,21-C319+1,B319)=A319)</f>
        <v>0</v>
      </c>
      <c r="E319" t="e">
        <f t="shared" ca="1" si="19"/>
        <v>#N/A</v>
      </c>
      <c r="F319">
        <f t="shared" si="20"/>
        <v>16</v>
      </c>
    </row>
    <row r="320" spans="1:6">
      <c r="A320" t="s">
        <v>6</v>
      </c>
      <c r="B320">
        <v>6</v>
      </c>
      <c r="C320">
        <v>17</v>
      </c>
      <c r="D320" t="b" cm="1">
        <f t="array" aca="1" ref="D320" ca="1">OR(INDEX(積み上げ状況,20-C320+1,B320)=A320,INDEX('040_現在位置'!$I$23:$R$43,21-C320+1,B320)=A320)</f>
        <v>0</v>
      </c>
      <c r="E320" t="e">
        <f t="shared" ca="1" si="19"/>
        <v>#N/A</v>
      </c>
      <c r="F320">
        <f t="shared" si="20"/>
        <v>17</v>
      </c>
    </row>
    <row r="321" spans="1:6">
      <c r="A321" t="s">
        <v>6</v>
      </c>
      <c r="B321">
        <v>6</v>
      </c>
      <c r="C321">
        <v>18</v>
      </c>
      <c r="D321" t="b" cm="1">
        <f t="array" aca="1" ref="D321" ca="1">OR(INDEX(積み上げ状況,20-C321+1,B321)=A321,INDEX('040_現在位置'!$I$23:$R$43,21-C321+1,B321)=A321)</f>
        <v>0</v>
      </c>
      <c r="E321" t="e">
        <f t="shared" ca="1" si="19"/>
        <v>#N/A</v>
      </c>
      <c r="F321">
        <f t="shared" si="20"/>
        <v>18</v>
      </c>
    </row>
    <row r="322" spans="1:6">
      <c r="A322" t="s">
        <v>6</v>
      </c>
      <c r="B322">
        <v>6</v>
      </c>
      <c r="C322">
        <v>19</v>
      </c>
      <c r="D322" t="b" cm="1">
        <f t="array" aca="1" ref="D322" ca="1">OR(INDEX(積み上げ状況,20-C322+1,B322)=A322,INDEX('040_現在位置'!$I$23:$R$43,21-C322+1,B322)=A322)</f>
        <v>0</v>
      </c>
      <c r="E322" t="e">
        <f t="shared" ca="1" si="19"/>
        <v>#N/A</v>
      </c>
      <c r="F322">
        <f t="shared" si="20"/>
        <v>19</v>
      </c>
    </row>
    <row r="323" spans="1:6">
      <c r="A323" t="s">
        <v>6</v>
      </c>
      <c r="B323">
        <v>6</v>
      </c>
      <c r="C323">
        <v>20</v>
      </c>
      <c r="D323" t="b" cm="1">
        <f t="array" aca="1" ref="D323" ca="1">OR(INDEX(積み上げ状況,20-C323+1,B323)=A323,INDEX('040_現在位置'!$I$23:$R$43,21-C323+1,B323)=A323)</f>
        <v>0</v>
      </c>
      <c r="E323" t="e">
        <f t="shared" ca="1" si="19"/>
        <v>#N/A</v>
      </c>
      <c r="F323">
        <f t="shared" si="20"/>
        <v>20</v>
      </c>
    </row>
    <row r="324" spans="1:6">
      <c r="A324" t="s">
        <v>6</v>
      </c>
      <c r="B324">
        <v>7</v>
      </c>
      <c r="C324">
        <v>1</v>
      </c>
      <c r="D324" t="b" cm="1">
        <f t="array" aca="1" ref="D324" ca="1">OR(INDEX(積み上げ状況,20-C324+1,B324)=A324,INDEX('040_現在位置'!$I$23:$R$43,21-C324+1,B324)=A324)</f>
        <v>0</v>
      </c>
      <c r="E324" t="e">
        <f t="shared" ca="1" si="19"/>
        <v>#N/A</v>
      </c>
      <c r="F324">
        <f t="shared" si="20"/>
        <v>1</v>
      </c>
    </row>
    <row r="325" spans="1:6">
      <c r="A325" t="s">
        <v>6</v>
      </c>
      <c r="B325">
        <v>7</v>
      </c>
      <c r="C325">
        <v>2</v>
      </c>
      <c r="D325" t="b" cm="1">
        <f t="array" aca="1" ref="D325" ca="1">OR(INDEX(積み上げ状況,20-C325+1,B325)=A325,INDEX('040_現在位置'!$I$23:$R$43,21-C325+1,B325)=A325)</f>
        <v>0</v>
      </c>
      <c r="E325" t="e">
        <f t="shared" ref="E325:E388" ca="1" si="21">IF(D325,B325,NA())</f>
        <v>#N/A</v>
      </c>
      <c r="F325">
        <f t="shared" si="20"/>
        <v>2</v>
      </c>
    </row>
    <row r="326" spans="1:6">
      <c r="A326" t="s">
        <v>6</v>
      </c>
      <c r="B326">
        <v>7</v>
      </c>
      <c r="C326">
        <v>3</v>
      </c>
      <c r="D326" t="b" cm="1">
        <f t="array" aca="1" ref="D326" ca="1">OR(INDEX(積み上げ状況,20-C326+1,B326)=A326,INDEX('040_現在位置'!$I$23:$R$43,21-C326+1,B326)=A326)</f>
        <v>0</v>
      </c>
      <c r="E326" t="e">
        <f t="shared" ca="1" si="21"/>
        <v>#N/A</v>
      </c>
      <c r="F326">
        <f t="shared" si="20"/>
        <v>3</v>
      </c>
    </row>
    <row r="327" spans="1:6">
      <c r="A327" t="s">
        <v>6</v>
      </c>
      <c r="B327">
        <v>7</v>
      </c>
      <c r="C327">
        <v>4</v>
      </c>
      <c r="D327" t="b" cm="1">
        <f t="array" aca="1" ref="D327" ca="1">OR(INDEX(積み上げ状況,20-C327+1,B327)=A327,INDEX('040_現在位置'!$I$23:$R$43,21-C327+1,B327)=A327)</f>
        <v>0</v>
      </c>
      <c r="E327" t="e">
        <f t="shared" ca="1" si="21"/>
        <v>#N/A</v>
      </c>
      <c r="F327">
        <f t="shared" si="20"/>
        <v>4</v>
      </c>
    </row>
    <row r="328" spans="1:6">
      <c r="A328" t="s">
        <v>6</v>
      </c>
      <c r="B328">
        <v>7</v>
      </c>
      <c r="C328">
        <v>5</v>
      </c>
      <c r="D328" t="b" cm="1">
        <f t="array" aca="1" ref="D328" ca="1">OR(INDEX(積み上げ状況,20-C328+1,B328)=A328,INDEX('040_現在位置'!$I$23:$R$43,21-C328+1,B328)=A328)</f>
        <v>0</v>
      </c>
      <c r="E328" t="e">
        <f t="shared" ca="1" si="21"/>
        <v>#N/A</v>
      </c>
      <c r="F328">
        <f t="shared" si="20"/>
        <v>5</v>
      </c>
    </row>
    <row r="329" spans="1:6">
      <c r="A329" t="s">
        <v>6</v>
      </c>
      <c r="B329">
        <v>7</v>
      </c>
      <c r="C329">
        <v>6</v>
      </c>
      <c r="D329" t="b" cm="1">
        <f t="array" aca="1" ref="D329" ca="1">OR(INDEX(積み上げ状況,20-C329+1,B329)=A329,INDEX('040_現在位置'!$I$23:$R$43,21-C329+1,B329)=A329)</f>
        <v>0</v>
      </c>
      <c r="E329" t="e">
        <f t="shared" ca="1" si="21"/>
        <v>#N/A</v>
      </c>
      <c r="F329">
        <f t="shared" si="20"/>
        <v>6</v>
      </c>
    </row>
    <row r="330" spans="1:6">
      <c r="A330" t="s">
        <v>6</v>
      </c>
      <c r="B330">
        <v>7</v>
      </c>
      <c r="C330">
        <v>7</v>
      </c>
      <c r="D330" t="b" cm="1">
        <f t="array" aca="1" ref="D330" ca="1">OR(INDEX(積み上げ状況,20-C330+1,B330)=A330,INDEX('040_現在位置'!$I$23:$R$43,21-C330+1,B330)=A330)</f>
        <v>0</v>
      </c>
      <c r="E330" t="e">
        <f t="shared" ca="1" si="21"/>
        <v>#N/A</v>
      </c>
      <c r="F330">
        <f t="shared" si="20"/>
        <v>7</v>
      </c>
    </row>
    <row r="331" spans="1:6">
      <c r="A331" t="s">
        <v>6</v>
      </c>
      <c r="B331">
        <v>7</v>
      </c>
      <c r="C331">
        <v>8</v>
      </c>
      <c r="D331" t="b" cm="1">
        <f t="array" aca="1" ref="D331" ca="1">OR(INDEX(積み上げ状況,20-C331+1,B331)=A331,INDEX('040_現在位置'!$I$23:$R$43,21-C331+1,B331)=A331)</f>
        <v>0</v>
      </c>
      <c r="E331" t="e">
        <f t="shared" ca="1" si="21"/>
        <v>#N/A</v>
      </c>
      <c r="F331">
        <f t="shared" si="20"/>
        <v>8</v>
      </c>
    </row>
    <row r="332" spans="1:6">
      <c r="A332" t="s">
        <v>6</v>
      </c>
      <c r="B332">
        <v>7</v>
      </c>
      <c r="C332">
        <v>9</v>
      </c>
      <c r="D332" t="b" cm="1">
        <f t="array" aca="1" ref="D332" ca="1">OR(INDEX(積み上げ状況,20-C332+1,B332)=A332,INDEX('040_現在位置'!$I$23:$R$43,21-C332+1,B332)=A332)</f>
        <v>0</v>
      </c>
      <c r="E332" t="e">
        <f t="shared" ca="1" si="21"/>
        <v>#N/A</v>
      </c>
      <c r="F332">
        <f t="shared" si="20"/>
        <v>9</v>
      </c>
    </row>
    <row r="333" spans="1:6">
      <c r="A333" t="s">
        <v>6</v>
      </c>
      <c r="B333">
        <v>7</v>
      </c>
      <c r="C333">
        <v>10</v>
      </c>
      <c r="D333" t="b" cm="1">
        <f t="array" aca="1" ref="D333" ca="1">OR(INDEX(積み上げ状況,20-C333+1,B333)=A333,INDEX('040_現在位置'!$I$23:$R$43,21-C333+1,B333)=A333)</f>
        <v>0</v>
      </c>
      <c r="E333" t="e">
        <f t="shared" ca="1" si="21"/>
        <v>#N/A</v>
      </c>
      <c r="F333">
        <f t="shared" ref="F333:F396" si="22">C333</f>
        <v>10</v>
      </c>
    </row>
    <row r="334" spans="1:6">
      <c r="A334" t="s">
        <v>6</v>
      </c>
      <c r="B334">
        <v>7</v>
      </c>
      <c r="C334">
        <v>11</v>
      </c>
      <c r="D334" t="b" cm="1">
        <f t="array" aca="1" ref="D334" ca="1">OR(INDEX(積み上げ状況,20-C334+1,B334)=A334,INDEX('040_現在位置'!$I$23:$R$43,21-C334+1,B334)=A334)</f>
        <v>0</v>
      </c>
      <c r="E334" t="e">
        <f t="shared" ca="1" si="21"/>
        <v>#N/A</v>
      </c>
      <c r="F334">
        <f t="shared" si="22"/>
        <v>11</v>
      </c>
    </row>
    <row r="335" spans="1:6">
      <c r="A335" t="s">
        <v>6</v>
      </c>
      <c r="B335">
        <v>7</v>
      </c>
      <c r="C335">
        <v>12</v>
      </c>
      <c r="D335" t="b" cm="1">
        <f t="array" aca="1" ref="D335" ca="1">OR(INDEX(積み上げ状況,20-C335+1,B335)=A335,INDEX('040_現在位置'!$I$23:$R$43,21-C335+1,B335)=A335)</f>
        <v>0</v>
      </c>
      <c r="E335" t="e">
        <f t="shared" ca="1" si="21"/>
        <v>#N/A</v>
      </c>
      <c r="F335">
        <f t="shared" si="22"/>
        <v>12</v>
      </c>
    </row>
    <row r="336" spans="1:6">
      <c r="A336" t="s">
        <v>6</v>
      </c>
      <c r="B336">
        <v>7</v>
      </c>
      <c r="C336">
        <v>13</v>
      </c>
      <c r="D336" t="b" cm="1">
        <f t="array" aca="1" ref="D336" ca="1">OR(INDEX(積み上げ状況,20-C336+1,B336)=A336,INDEX('040_現在位置'!$I$23:$R$43,21-C336+1,B336)=A336)</f>
        <v>0</v>
      </c>
      <c r="E336" t="e">
        <f t="shared" ca="1" si="21"/>
        <v>#N/A</v>
      </c>
      <c r="F336">
        <f t="shared" si="22"/>
        <v>13</v>
      </c>
    </row>
    <row r="337" spans="1:6">
      <c r="A337" t="s">
        <v>6</v>
      </c>
      <c r="B337">
        <v>7</v>
      </c>
      <c r="C337">
        <v>14</v>
      </c>
      <c r="D337" t="b" cm="1">
        <f t="array" aca="1" ref="D337" ca="1">OR(INDEX(積み上げ状況,20-C337+1,B337)=A337,INDEX('040_現在位置'!$I$23:$R$43,21-C337+1,B337)=A337)</f>
        <v>0</v>
      </c>
      <c r="E337" t="e">
        <f t="shared" ca="1" si="21"/>
        <v>#N/A</v>
      </c>
      <c r="F337">
        <f t="shared" si="22"/>
        <v>14</v>
      </c>
    </row>
    <row r="338" spans="1:6">
      <c r="A338" t="s">
        <v>6</v>
      </c>
      <c r="B338">
        <v>7</v>
      </c>
      <c r="C338">
        <v>15</v>
      </c>
      <c r="D338" t="b" cm="1">
        <f t="array" aca="1" ref="D338" ca="1">OR(INDEX(積み上げ状況,20-C338+1,B338)=A338,INDEX('040_現在位置'!$I$23:$R$43,21-C338+1,B338)=A338)</f>
        <v>0</v>
      </c>
      <c r="E338" t="e">
        <f t="shared" ca="1" si="21"/>
        <v>#N/A</v>
      </c>
      <c r="F338">
        <f t="shared" si="22"/>
        <v>15</v>
      </c>
    </row>
    <row r="339" spans="1:6">
      <c r="A339" t="s">
        <v>6</v>
      </c>
      <c r="B339">
        <v>7</v>
      </c>
      <c r="C339">
        <v>16</v>
      </c>
      <c r="D339" t="b" cm="1">
        <f t="array" aca="1" ref="D339" ca="1">OR(INDEX(積み上げ状況,20-C339+1,B339)=A339,INDEX('040_現在位置'!$I$23:$R$43,21-C339+1,B339)=A339)</f>
        <v>0</v>
      </c>
      <c r="E339" t="e">
        <f t="shared" ca="1" si="21"/>
        <v>#N/A</v>
      </c>
      <c r="F339">
        <f t="shared" si="22"/>
        <v>16</v>
      </c>
    </row>
    <row r="340" spans="1:6">
      <c r="A340" t="s">
        <v>6</v>
      </c>
      <c r="B340">
        <v>7</v>
      </c>
      <c r="C340">
        <v>17</v>
      </c>
      <c r="D340" t="b" cm="1">
        <f t="array" aca="1" ref="D340" ca="1">OR(INDEX(積み上げ状況,20-C340+1,B340)=A340,INDEX('040_現在位置'!$I$23:$R$43,21-C340+1,B340)=A340)</f>
        <v>0</v>
      </c>
      <c r="E340" t="e">
        <f t="shared" ca="1" si="21"/>
        <v>#N/A</v>
      </c>
      <c r="F340">
        <f t="shared" si="22"/>
        <v>17</v>
      </c>
    </row>
    <row r="341" spans="1:6">
      <c r="A341" t="s">
        <v>6</v>
      </c>
      <c r="B341">
        <v>7</v>
      </c>
      <c r="C341">
        <v>18</v>
      </c>
      <c r="D341" t="b" cm="1">
        <f t="array" aca="1" ref="D341" ca="1">OR(INDEX(積み上げ状況,20-C341+1,B341)=A341,INDEX('040_現在位置'!$I$23:$R$43,21-C341+1,B341)=A341)</f>
        <v>0</v>
      </c>
      <c r="E341" t="e">
        <f t="shared" ca="1" si="21"/>
        <v>#N/A</v>
      </c>
      <c r="F341">
        <f t="shared" si="22"/>
        <v>18</v>
      </c>
    </row>
    <row r="342" spans="1:6">
      <c r="A342" t="s">
        <v>6</v>
      </c>
      <c r="B342">
        <v>7</v>
      </c>
      <c r="C342">
        <v>19</v>
      </c>
      <c r="D342" t="b" cm="1">
        <f t="array" aca="1" ref="D342" ca="1">OR(INDEX(積み上げ状況,20-C342+1,B342)=A342,INDEX('040_現在位置'!$I$23:$R$43,21-C342+1,B342)=A342)</f>
        <v>0</v>
      </c>
      <c r="E342" t="e">
        <f t="shared" ca="1" si="21"/>
        <v>#N/A</v>
      </c>
      <c r="F342">
        <f t="shared" si="22"/>
        <v>19</v>
      </c>
    </row>
    <row r="343" spans="1:6">
      <c r="A343" t="s">
        <v>6</v>
      </c>
      <c r="B343">
        <v>7</v>
      </c>
      <c r="C343">
        <v>20</v>
      </c>
      <c r="D343" t="b" cm="1">
        <f t="array" aca="1" ref="D343" ca="1">OR(INDEX(積み上げ状況,20-C343+1,B343)=A343,INDEX('040_現在位置'!$I$23:$R$43,21-C343+1,B343)=A343)</f>
        <v>0</v>
      </c>
      <c r="E343" t="e">
        <f t="shared" ca="1" si="21"/>
        <v>#N/A</v>
      </c>
      <c r="F343">
        <f t="shared" si="22"/>
        <v>20</v>
      </c>
    </row>
    <row r="344" spans="1:6">
      <c r="A344" t="s">
        <v>6</v>
      </c>
      <c r="B344">
        <v>8</v>
      </c>
      <c r="C344">
        <v>1</v>
      </c>
      <c r="D344" t="b" cm="1">
        <f t="array" aca="1" ref="D344" ca="1">OR(INDEX(積み上げ状況,20-C344+1,B344)=A344,INDEX('040_現在位置'!$I$23:$R$43,21-C344+1,B344)=A344)</f>
        <v>0</v>
      </c>
      <c r="E344" t="e">
        <f t="shared" ca="1" si="21"/>
        <v>#N/A</v>
      </c>
      <c r="F344">
        <f t="shared" si="22"/>
        <v>1</v>
      </c>
    </row>
    <row r="345" spans="1:6">
      <c r="A345" t="s">
        <v>6</v>
      </c>
      <c r="B345">
        <v>8</v>
      </c>
      <c r="C345">
        <v>2</v>
      </c>
      <c r="D345" t="b" cm="1">
        <f t="array" aca="1" ref="D345" ca="1">OR(INDEX(積み上げ状況,20-C345+1,B345)=A345,INDEX('040_現在位置'!$I$23:$R$43,21-C345+1,B345)=A345)</f>
        <v>0</v>
      </c>
      <c r="E345" t="e">
        <f t="shared" ca="1" si="21"/>
        <v>#N/A</v>
      </c>
      <c r="F345">
        <f t="shared" si="22"/>
        <v>2</v>
      </c>
    </row>
    <row r="346" spans="1:6">
      <c r="A346" t="s">
        <v>6</v>
      </c>
      <c r="B346">
        <v>8</v>
      </c>
      <c r="C346">
        <v>3</v>
      </c>
      <c r="D346" t="b" cm="1">
        <f t="array" aca="1" ref="D346" ca="1">OR(INDEX(積み上げ状況,20-C346+1,B346)=A346,INDEX('040_現在位置'!$I$23:$R$43,21-C346+1,B346)=A346)</f>
        <v>0</v>
      </c>
      <c r="E346" t="e">
        <f t="shared" ca="1" si="21"/>
        <v>#N/A</v>
      </c>
      <c r="F346">
        <f t="shared" si="22"/>
        <v>3</v>
      </c>
    </row>
    <row r="347" spans="1:6">
      <c r="A347" t="s">
        <v>6</v>
      </c>
      <c r="B347">
        <v>8</v>
      </c>
      <c r="C347">
        <v>4</v>
      </c>
      <c r="D347" t="b" cm="1">
        <f t="array" aca="1" ref="D347" ca="1">OR(INDEX(積み上げ状況,20-C347+1,B347)=A347,INDEX('040_現在位置'!$I$23:$R$43,21-C347+1,B347)=A347)</f>
        <v>0</v>
      </c>
      <c r="E347" t="e">
        <f t="shared" ca="1" si="21"/>
        <v>#N/A</v>
      </c>
      <c r="F347">
        <f t="shared" si="22"/>
        <v>4</v>
      </c>
    </row>
    <row r="348" spans="1:6">
      <c r="A348" t="s">
        <v>6</v>
      </c>
      <c r="B348">
        <v>8</v>
      </c>
      <c r="C348">
        <v>5</v>
      </c>
      <c r="D348" t="b" cm="1">
        <f t="array" aca="1" ref="D348" ca="1">OR(INDEX(積み上げ状況,20-C348+1,B348)=A348,INDEX('040_現在位置'!$I$23:$R$43,21-C348+1,B348)=A348)</f>
        <v>0</v>
      </c>
      <c r="E348" t="e">
        <f t="shared" ca="1" si="21"/>
        <v>#N/A</v>
      </c>
      <c r="F348">
        <f t="shared" si="22"/>
        <v>5</v>
      </c>
    </row>
    <row r="349" spans="1:6">
      <c r="A349" t="s">
        <v>6</v>
      </c>
      <c r="B349">
        <v>8</v>
      </c>
      <c r="C349">
        <v>6</v>
      </c>
      <c r="D349" t="b" cm="1">
        <f t="array" aca="1" ref="D349" ca="1">OR(INDEX(積み上げ状況,20-C349+1,B349)=A349,INDEX('040_現在位置'!$I$23:$R$43,21-C349+1,B349)=A349)</f>
        <v>0</v>
      </c>
      <c r="E349" t="e">
        <f t="shared" ca="1" si="21"/>
        <v>#N/A</v>
      </c>
      <c r="F349">
        <f t="shared" si="22"/>
        <v>6</v>
      </c>
    </row>
    <row r="350" spans="1:6">
      <c r="A350" t="s">
        <v>6</v>
      </c>
      <c r="B350">
        <v>8</v>
      </c>
      <c r="C350">
        <v>7</v>
      </c>
      <c r="D350" t="b" cm="1">
        <f t="array" aca="1" ref="D350" ca="1">OR(INDEX(積み上げ状況,20-C350+1,B350)=A350,INDEX('040_現在位置'!$I$23:$R$43,21-C350+1,B350)=A350)</f>
        <v>0</v>
      </c>
      <c r="E350" t="e">
        <f t="shared" ca="1" si="21"/>
        <v>#N/A</v>
      </c>
      <c r="F350">
        <f t="shared" si="22"/>
        <v>7</v>
      </c>
    </row>
    <row r="351" spans="1:6">
      <c r="A351" t="s">
        <v>6</v>
      </c>
      <c r="B351">
        <v>8</v>
      </c>
      <c r="C351">
        <v>8</v>
      </c>
      <c r="D351" t="b" cm="1">
        <f t="array" aca="1" ref="D351" ca="1">OR(INDEX(積み上げ状況,20-C351+1,B351)=A351,INDEX('040_現在位置'!$I$23:$R$43,21-C351+1,B351)=A351)</f>
        <v>0</v>
      </c>
      <c r="E351" t="e">
        <f t="shared" ca="1" si="21"/>
        <v>#N/A</v>
      </c>
      <c r="F351">
        <f t="shared" si="22"/>
        <v>8</v>
      </c>
    </row>
    <row r="352" spans="1:6">
      <c r="A352" t="s">
        <v>6</v>
      </c>
      <c r="B352">
        <v>8</v>
      </c>
      <c r="C352">
        <v>9</v>
      </c>
      <c r="D352" t="b" cm="1">
        <f t="array" aca="1" ref="D352" ca="1">OR(INDEX(積み上げ状況,20-C352+1,B352)=A352,INDEX('040_現在位置'!$I$23:$R$43,21-C352+1,B352)=A352)</f>
        <v>0</v>
      </c>
      <c r="E352" t="e">
        <f t="shared" ca="1" si="21"/>
        <v>#N/A</v>
      </c>
      <c r="F352">
        <f t="shared" si="22"/>
        <v>9</v>
      </c>
    </row>
    <row r="353" spans="1:6">
      <c r="A353" t="s">
        <v>6</v>
      </c>
      <c r="B353">
        <v>8</v>
      </c>
      <c r="C353">
        <v>10</v>
      </c>
      <c r="D353" t="b" cm="1">
        <f t="array" aca="1" ref="D353" ca="1">OR(INDEX(積み上げ状況,20-C353+1,B353)=A353,INDEX('040_現在位置'!$I$23:$R$43,21-C353+1,B353)=A353)</f>
        <v>0</v>
      </c>
      <c r="E353" t="e">
        <f t="shared" ca="1" si="21"/>
        <v>#N/A</v>
      </c>
      <c r="F353">
        <f t="shared" si="22"/>
        <v>10</v>
      </c>
    </row>
    <row r="354" spans="1:6">
      <c r="A354" t="s">
        <v>6</v>
      </c>
      <c r="B354">
        <v>8</v>
      </c>
      <c r="C354">
        <v>11</v>
      </c>
      <c r="D354" t="b" cm="1">
        <f t="array" aca="1" ref="D354" ca="1">OR(INDEX(積み上げ状況,20-C354+1,B354)=A354,INDEX('040_現在位置'!$I$23:$R$43,21-C354+1,B354)=A354)</f>
        <v>0</v>
      </c>
      <c r="E354" t="e">
        <f t="shared" ca="1" si="21"/>
        <v>#N/A</v>
      </c>
      <c r="F354">
        <f t="shared" si="22"/>
        <v>11</v>
      </c>
    </row>
    <row r="355" spans="1:6">
      <c r="A355" t="s">
        <v>6</v>
      </c>
      <c r="B355">
        <v>8</v>
      </c>
      <c r="C355">
        <v>12</v>
      </c>
      <c r="D355" t="b" cm="1">
        <f t="array" aca="1" ref="D355" ca="1">OR(INDEX(積み上げ状況,20-C355+1,B355)=A355,INDEX('040_現在位置'!$I$23:$R$43,21-C355+1,B355)=A355)</f>
        <v>0</v>
      </c>
      <c r="E355" t="e">
        <f t="shared" ca="1" si="21"/>
        <v>#N/A</v>
      </c>
      <c r="F355">
        <f t="shared" si="22"/>
        <v>12</v>
      </c>
    </row>
    <row r="356" spans="1:6">
      <c r="A356" t="s">
        <v>6</v>
      </c>
      <c r="B356">
        <v>8</v>
      </c>
      <c r="C356">
        <v>13</v>
      </c>
      <c r="D356" t="b" cm="1">
        <f t="array" aca="1" ref="D356" ca="1">OR(INDEX(積み上げ状況,20-C356+1,B356)=A356,INDEX('040_現在位置'!$I$23:$R$43,21-C356+1,B356)=A356)</f>
        <v>0</v>
      </c>
      <c r="E356" t="e">
        <f t="shared" ca="1" si="21"/>
        <v>#N/A</v>
      </c>
      <c r="F356">
        <f t="shared" si="22"/>
        <v>13</v>
      </c>
    </row>
    <row r="357" spans="1:6">
      <c r="A357" t="s">
        <v>6</v>
      </c>
      <c r="B357">
        <v>8</v>
      </c>
      <c r="C357">
        <v>14</v>
      </c>
      <c r="D357" t="b" cm="1">
        <f t="array" aca="1" ref="D357" ca="1">OR(INDEX(積み上げ状況,20-C357+1,B357)=A357,INDEX('040_現在位置'!$I$23:$R$43,21-C357+1,B357)=A357)</f>
        <v>0</v>
      </c>
      <c r="E357" t="e">
        <f t="shared" ca="1" si="21"/>
        <v>#N/A</v>
      </c>
      <c r="F357">
        <f t="shared" si="22"/>
        <v>14</v>
      </c>
    </row>
    <row r="358" spans="1:6">
      <c r="A358" t="s">
        <v>6</v>
      </c>
      <c r="B358">
        <v>8</v>
      </c>
      <c r="C358">
        <v>15</v>
      </c>
      <c r="D358" t="b" cm="1">
        <f t="array" aca="1" ref="D358" ca="1">OR(INDEX(積み上げ状況,20-C358+1,B358)=A358,INDEX('040_現在位置'!$I$23:$R$43,21-C358+1,B358)=A358)</f>
        <v>0</v>
      </c>
      <c r="E358" t="e">
        <f t="shared" ca="1" si="21"/>
        <v>#N/A</v>
      </c>
      <c r="F358">
        <f t="shared" si="22"/>
        <v>15</v>
      </c>
    </row>
    <row r="359" spans="1:6">
      <c r="A359" t="s">
        <v>6</v>
      </c>
      <c r="B359">
        <v>8</v>
      </c>
      <c r="C359">
        <v>16</v>
      </c>
      <c r="D359" t="b" cm="1">
        <f t="array" aca="1" ref="D359" ca="1">OR(INDEX(積み上げ状況,20-C359+1,B359)=A359,INDEX('040_現在位置'!$I$23:$R$43,21-C359+1,B359)=A359)</f>
        <v>0</v>
      </c>
      <c r="E359" t="e">
        <f t="shared" ca="1" si="21"/>
        <v>#N/A</v>
      </c>
      <c r="F359">
        <f t="shared" si="22"/>
        <v>16</v>
      </c>
    </row>
    <row r="360" spans="1:6">
      <c r="A360" t="s">
        <v>6</v>
      </c>
      <c r="B360">
        <v>8</v>
      </c>
      <c r="C360">
        <v>17</v>
      </c>
      <c r="D360" t="b" cm="1">
        <f t="array" aca="1" ref="D360" ca="1">OR(INDEX(積み上げ状況,20-C360+1,B360)=A360,INDEX('040_現在位置'!$I$23:$R$43,21-C360+1,B360)=A360)</f>
        <v>0</v>
      </c>
      <c r="E360" t="e">
        <f t="shared" ca="1" si="21"/>
        <v>#N/A</v>
      </c>
      <c r="F360">
        <f t="shared" si="22"/>
        <v>17</v>
      </c>
    </row>
    <row r="361" spans="1:6">
      <c r="A361" t="s">
        <v>6</v>
      </c>
      <c r="B361">
        <v>8</v>
      </c>
      <c r="C361">
        <v>18</v>
      </c>
      <c r="D361" t="b" cm="1">
        <f t="array" aca="1" ref="D361" ca="1">OR(INDEX(積み上げ状況,20-C361+1,B361)=A361,INDEX('040_現在位置'!$I$23:$R$43,21-C361+1,B361)=A361)</f>
        <v>0</v>
      </c>
      <c r="E361" t="e">
        <f t="shared" ca="1" si="21"/>
        <v>#N/A</v>
      </c>
      <c r="F361">
        <f t="shared" si="22"/>
        <v>18</v>
      </c>
    </row>
    <row r="362" spans="1:6">
      <c r="A362" t="s">
        <v>6</v>
      </c>
      <c r="B362">
        <v>8</v>
      </c>
      <c r="C362">
        <v>19</v>
      </c>
      <c r="D362" t="b" cm="1">
        <f t="array" aca="1" ref="D362" ca="1">OR(INDEX(積み上げ状況,20-C362+1,B362)=A362,INDEX('040_現在位置'!$I$23:$R$43,21-C362+1,B362)=A362)</f>
        <v>0</v>
      </c>
      <c r="E362" t="e">
        <f t="shared" ca="1" si="21"/>
        <v>#N/A</v>
      </c>
      <c r="F362">
        <f t="shared" si="22"/>
        <v>19</v>
      </c>
    </row>
    <row r="363" spans="1:6">
      <c r="A363" t="s">
        <v>6</v>
      </c>
      <c r="B363">
        <v>8</v>
      </c>
      <c r="C363">
        <v>20</v>
      </c>
      <c r="D363" t="b" cm="1">
        <f t="array" aca="1" ref="D363" ca="1">OR(INDEX(積み上げ状況,20-C363+1,B363)=A363,INDEX('040_現在位置'!$I$23:$R$43,21-C363+1,B363)=A363)</f>
        <v>0</v>
      </c>
      <c r="E363" t="e">
        <f t="shared" ca="1" si="21"/>
        <v>#N/A</v>
      </c>
      <c r="F363">
        <f t="shared" si="22"/>
        <v>20</v>
      </c>
    </row>
    <row r="364" spans="1:6">
      <c r="A364" t="s">
        <v>6</v>
      </c>
      <c r="B364">
        <v>9</v>
      </c>
      <c r="C364">
        <v>1</v>
      </c>
      <c r="D364" t="b" cm="1">
        <f t="array" aca="1" ref="D364" ca="1">OR(INDEX(積み上げ状況,20-C364+1,B364)=A364,INDEX('040_現在位置'!$I$23:$R$43,21-C364+1,B364)=A364)</f>
        <v>0</v>
      </c>
      <c r="E364" t="e">
        <f t="shared" ca="1" si="21"/>
        <v>#N/A</v>
      </c>
      <c r="F364">
        <f t="shared" si="22"/>
        <v>1</v>
      </c>
    </row>
    <row r="365" spans="1:6">
      <c r="A365" t="s">
        <v>6</v>
      </c>
      <c r="B365">
        <v>9</v>
      </c>
      <c r="C365">
        <v>2</v>
      </c>
      <c r="D365" t="b" cm="1">
        <f t="array" aca="1" ref="D365" ca="1">OR(INDEX(積み上げ状況,20-C365+1,B365)=A365,INDEX('040_現在位置'!$I$23:$R$43,21-C365+1,B365)=A365)</f>
        <v>0</v>
      </c>
      <c r="E365" t="e">
        <f t="shared" ca="1" si="21"/>
        <v>#N/A</v>
      </c>
      <c r="F365">
        <f t="shared" si="22"/>
        <v>2</v>
      </c>
    </row>
    <row r="366" spans="1:6">
      <c r="A366" t="s">
        <v>6</v>
      </c>
      <c r="B366">
        <v>9</v>
      </c>
      <c r="C366">
        <v>3</v>
      </c>
      <c r="D366" t="b" cm="1">
        <f t="array" aca="1" ref="D366" ca="1">OR(INDEX(積み上げ状況,20-C366+1,B366)=A366,INDEX('040_現在位置'!$I$23:$R$43,21-C366+1,B366)=A366)</f>
        <v>0</v>
      </c>
      <c r="E366" t="e">
        <f t="shared" ca="1" si="21"/>
        <v>#N/A</v>
      </c>
      <c r="F366">
        <f t="shared" si="22"/>
        <v>3</v>
      </c>
    </row>
    <row r="367" spans="1:6">
      <c r="A367" t="s">
        <v>6</v>
      </c>
      <c r="B367">
        <v>9</v>
      </c>
      <c r="C367">
        <v>4</v>
      </c>
      <c r="D367" t="b" cm="1">
        <f t="array" aca="1" ref="D367" ca="1">OR(INDEX(積み上げ状況,20-C367+1,B367)=A367,INDEX('040_現在位置'!$I$23:$R$43,21-C367+1,B367)=A367)</f>
        <v>0</v>
      </c>
      <c r="E367" t="e">
        <f t="shared" ca="1" si="21"/>
        <v>#N/A</v>
      </c>
      <c r="F367">
        <f t="shared" si="22"/>
        <v>4</v>
      </c>
    </row>
    <row r="368" spans="1:6">
      <c r="A368" t="s">
        <v>6</v>
      </c>
      <c r="B368">
        <v>9</v>
      </c>
      <c r="C368">
        <v>5</v>
      </c>
      <c r="D368" t="b" cm="1">
        <f t="array" aca="1" ref="D368" ca="1">OR(INDEX(積み上げ状況,20-C368+1,B368)=A368,INDEX('040_現在位置'!$I$23:$R$43,21-C368+1,B368)=A368)</f>
        <v>0</v>
      </c>
      <c r="E368" t="e">
        <f t="shared" ca="1" si="21"/>
        <v>#N/A</v>
      </c>
      <c r="F368">
        <f t="shared" si="22"/>
        <v>5</v>
      </c>
    </row>
    <row r="369" spans="1:6">
      <c r="A369" t="s">
        <v>6</v>
      </c>
      <c r="B369">
        <v>9</v>
      </c>
      <c r="C369">
        <v>6</v>
      </c>
      <c r="D369" t="b" cm="1">
        <f t="array" aca="1" ref="D369" ca="1">OR(INDEX(積み上げ状況,20-C369+1,B369)=A369,INDEX('040_現在位置'!$I$23:$R$43,21-C369+1,B369)=A369)</f>
        <v>0</v>
      </c>
      <c r="E369" t="e">
        <f t="shared" ca="1" si="21"/>
        <v>#N/A</v>
      </c>
      <c r="F369">
        <f t="shared" si="22"/>
        <v>6</v>
      </c>
    </row>
    <row r="370" spans="1:6">
      <c r="A370" t="s">
        <v>6</v>
      </c>
      <c r="B370">
        <v>9</v>
      </c>
      <c r="C370">
        <v>7</v>
      </c>
      <c r="D370" t="b" cm="1">
        <f t="array" aca="1" ref="D370" ca="1">OR(INDEX(積み上げ状況,20-C370+1,B370)=A370,INDEX('040_現在位置'!$I$23:$R$43,21-C370+1,B370)=A370)</f>
        <v>0</v>
      </c>
      <c r="E370" t="e">
        <f t="shared" ca="1" si="21"/>
        <v>#N/A</v>
      </c>
      <c r="F370">
        <f t="shared" si="22"/>
        <v>7</v>
      </c>
    </row>
    <row r="371" spans="1:6">
      <c r="A371" t="s">
        <v>6</v>
      </c>
      <c r="B371">
        <v>9</v>
      </c>
      <c r="C371">
        <v>8</v>
      </c>
      <c r="D371" t="b" cm="1">
        <f t="array" aca="1" ref="D371" ca="1">OR(INDEX(積み上げ状況,20-C371+1,B371)=A371,INDEX('040_現在位置'!$I$23:$R$43,21-C371+1,B371)=A371)</f>
        <v>0</v>
      </c>
      <c r="E371" t="e">
        <f t="shared" ca="1" si="21"/>
        <v>#N/A</v>
      </c>
      <c r="F371">
        <f t="shared" si="22"/>
        <v>8</v>
      </c>
    </row>
    <row r="372" spans="1:6">
      <c r="A372" t="s">
        <v>6</v>
      </c>
      <c r="B372">
        <v>9</v>
      </c>
      <c r="C372">
        <v>9</v>
      </c>
      <c r="D372" t="b" cm="1">
        <f t="array" aca="1" ref="D372" ca="1">OR(INDEX(積み上げ状況,20-C372+1,B372)=A372,INDEX('040_現在位置'!$I$23:$R$43,21-C372+1,B372)=A372)</f>
        <v>0</v>
      </c>
      <c r="E372" t="e">
        <f t="shared" ca="1" si="21"/>
        <v>#N/A</v>
      </c>
      <c r="F372">
        <f t="shared" si="22"/>
        <v>9</v>
      </c>
    </row>
    <row r="373" spans="1:6">
      <c r="A373" t="s">
        <v>6</v>
      </c>
      <c r="B373">
        <v>9</v>
      </c>
      <c r="C373">
        <v>10</v>
      </c>
      <c r="D373" t="b" cm="1">
        <f t="array" aca="1" ref="D373" ca="1">OR(INDEX(積み上げ状況,20-C373+1,B373)=A373,INDEX('040_現在位置'!$I$23:$R$43,21-C373+1,B373)=A373)</f>
        <v>0</v>
      </c>
      <c r="E373" t="e">
        <f t="shared" ca="1" si="21"/>
        <v>#N/A</v>
      </c>
      <c r="F373">
        <f t="shared" si="22"/>
        <v>10</v>
      </c>
    </row>
    <row r="374" spans="1:6">
      <c r="A374" t="s">
        <v>6</v>
      </c>
      <c r="B374">
        <v>9</v>
      </c>
      <c r="C374">
        <v>11</v>
      </c>
      <c r="D374" t="b" cm="1">
        <f t="array" aca="1" ref="D374" ca="1">OR(INDEX(積み上げ状況,20-C374+1,B374)=A374,INDEX('040_現在位置'!$I$23:$R$43,21-C374+1,B374)=A374)</f>
        <v>0</v>
      </c>
      <c r="E374" t="e">
        <f t="shared" ca="1" si="21"/>
        <v>#N/A</v>
      </c>
      <c r="F374">
        <f t="shared" si="22"/>
        <v>11</v>
      </c>
    </row>
    <row r="375" spans="1:6">
      <c r="A375" t="s">
        <v>6</v>
      </c>
      <c r="B375">
        <v>9</v>
      </c>
      <c r="C375">
        <v>12</v>
      </c>
      <c r="D375" t="b" cm="1">
        <f t="array" aca="1" ref="D375" ca="1">OR(INDEX(積み上げ状況,20-C375+1,B375)=A375,INDEX('040_現在位置'!$I$23:$R$43,21-C375+1,B375)=A375)</f>
        <v>0</v>
      </c>
      <c r="E375" t="e">
        <f t="shared" ca="1" si="21"/>
        <v>#N/A</v>
      </c>
      <c r="F375">
        <f t="shared" si="22"/>
        <v>12</v>
      </c>
    </row>
    <row r="376" spans="1:6">
      <c r="A376" t="s">
        <v>6</v>
      </c>
      <c r="B376">
        <v>9</v>
      </c>
      <c r="C376">
        <v>13</v>
      </c>
      <c r="D376" t="b" cm="1">
        <f t="array" aca="1" ref="D376" ca="1">OR(INDEX(積み上げ状況,20-C376+1,B376)=A376,INDEX('040_現在位置'!$I$23:$R$43,21-C376+1,B376)=A376)</f>
        <v>0</v>
      </c>
      <c r="E376" t="e">
        <f t="shared" ca="1" si="21"/>
        <v>#N/A</v>
      </c>
      <c r="F376">
        <f t="shared" si="22"/>
        <v>13</v>
      </c>
    </row>
    <row r="377" spans="1:6">
      <c r="A377" t="s">
        <v>6</v>
      </c>
      <c r="B377">
        <v>9</v>
      </c>
      <c r="C377">
        <v>14</v>
      </c>
      <c r="D377" t="b" cm="1">
        <f t="array" aca="1" ref="D377" ca="1">OR(INDEX(積み上げ状況,20-C377+1,B377)=A377,INDEX('040_現在位置'!$I$23:$R$43,21-C377+1,B377)=A377)</f>
        <v>0</v>
      </c>
      <c r="E377" t="e">
        <f t="shared" ca="1" si="21"/>
        <v>#N/A</v>
      </c>
      <c r="F377">
        <f t="shared" si="22"/>
        <v>14</v>
      </c>
    </row>
    <row r="378" spans="1:6">
      <c r="A378" t="s">
        <v>6</v>
      </c>
      <c r="B378">
        <v>9</v>
      </c>
      <c r="C378">
        <v>15</v>
      </c>
      <c r="D378" t="b" cm="1">
        <f t="array" aca="1" ref="D378" ca="1">OR(INDEX(積み上げ状況,20-C378+1,B378)=A378,INDEX('040_現在位置'!$I$23:$R$43,21-C378+1,B378)=A378)</f>
        <v>0</v>
      </c>
      <c r="E378" t="e">
        <f t="shared" ca="1" si="21"/>
        <v>#N/A</v>
      </c>
      <c r="F378">
        <f t="shared" si="22"/>
        <v>15</v>
      </c>
    </row>
    <row r="379" spans="1:6">
      <c r="A379" t="s">
        <v>6</v>
      </c>
      <c r="B379">
        <v>9</v>
      </c>
      <c r="C379">
        <v>16</v>
      </c>
      <c r="D379" t="b" cm="1">
        <f t="array" aca="1" ref="D379" ca="1">OR(INDEX(積み上げ状況,20-C379+1,B379)=A379,INDEX('040_現在位置'!$I$23:$R$43,21-C379+1,B379)=A379)</f>
        <v>0</v>
      </c>
      <c r="E379" t="e">
        <f t="shared" ca="1" si="21"/>
        <v>#N/A</v>
      </c>
      <c r="F379">
        <f t="shared" si="22"/>
        <v>16</v>
      </c>
    </row>
    <row r="380" spans="1:6">
      <c r="A380" t="s">
        <v>6</v>
      </c>
      <c r="B380">
        <v>9</v>
      </c>
      <c r="C380">
        <v>17</v>
      </c>
      <c r="D380" t="b" cm="1">
        <f t="array" aca="1" ref="D380" ca="1">OR(INDEX(積み上げ状況,20-C380+1,B380)=A380,INDEX('040_現在位置'!$I$23:$R$43,21-C380+1,B380)=A380)</f>
        <v>0</v>
      </c>
      <c r="E380" t="e">
        <f t="shared" ca="1" si="21"/>
        <v>#N/A</v>
      </c>
      <c r="F380">
        <f t="shared" si="22"/>
        <v>17</v>
      </c>
    </row>
    <row r="381" spans="1:6">
      <c r="A381" t="s">
        <v>6</v>
      </c>
      <c r="B381">
        <v>9</v>
      </c>
      <c r="C381">
        <v>18</v>
      </c>
      <c r="D381" t="b" cm="1">
        <f t="array" aca="1" ref="D381" ca="1">OR(INDEX(積み上げ状況,20-C381+1,B381)=A381,INDEX('040_現在位置'!$I$23:$R$43,21-C381+1,B381)=A381)</f>
        <v>0</v>
      </c>
      <c r="E381" t="e">
        <f t="shared" ca="1" si="21"/>
        <v>#N/A</v>
      </c>
      <c r="F381">
        <f t="shared" si="22"/>
        <v>18</v>
      </c>
    </row>
    <row r="382" spans="1:6">
      <c r="A382" t="s">
        <v>6</v>
      </c>
      <c r="B382">
        <v>9</v>
      </c>
      <c r="C382">
        <v>19</v>
      </c>
      <c r="D382" t="b" cm="1">
        <f t="array" aca="1" ref="D382" ca="1">OR(INDEX(積み上げ状況,20-C382+1,B382)=A382,INDEX('040_現在位置'!$I$23:$R$43,21-C382+1,B382)=A382)</f>
        <v>0</v>
      </c>
      <c r="E382" t="e">
        <f t="shared" ca="1" si="21"/>
        <v>#N/A</v>
      </c>
      <c r="F382">
        <f t="shared" si="22"/>
        <v>19</v>
      </c>
    </row>
    <row r="383" spans="1:6">
      <c r="A383" t="s">
        <v>6</v>
      </c>
      <c r="B383">
        <v>9</v>
      </c>
      <c r="C383">
        <v>20</v>
      </c>
      <c r="D383" t="b" cm="1">
        <f t="array" aca="1" ref="D383" ca="1">OR(INDEX(積み上げ状況,20-C383+1,B383)=A383,INDEX('040_現在位置'!$I$23:$R$43,21-C383+1,B383)=A383)</f>
        <v>0</v>
      </c>
      <c r="E383" t="e">
        <f t="shared" ca="1" si="21"/>
        <v>#N/A</v>
      </c>
      <c r="F383">
        <f t="shared" si="22"/>
        <v>20</v>
      </c>
    </row>
    <row r="384" spans="1:6">
      <c r="A384" t="s">
        <v>6</v>
      </c>
      <c r="B384">
        <v>10</v>
      </c>
      <c r="C384">
        <v>1</v>
      </c>
      <c r="D384" t="b" cm="1">
        <f t="array" aca="1" ref="D384" ca="1">OR(INDEX(積み上げ状況,20-C384+1,B384)=A384,INDEX('040_現在位置'!$I$23:$R$43,21-C384+1,B384)=A384)</f>
        <v>0</v>
      </c>
      <c r="E384" t="e">
        <f t="shared" ca="1" si="21"/>
        <v>#N/A</v>
      </c>
      <c r="F384">
        <f t="shared" si="22"/>
        <v>1</v>
      </c>
    </row>
    <row r="385" spans="1:6">
      <c r="A385" t="s">
        <v>6</v>
      </c>
      <c r="B385">
        <v>10</v>
      </c>
      <c r="C385">
        <v>2</v>
      </c>
      <c r="D385" t="b" cm="1">
        <f t="array" aca="1" ref="D385" ca="1">OR(INDEX(積み上げ状況,20-C385+1,B385)=A385,INDEX('040_現在位置'!$I$23:$R$43,21-C385+1,B385)=A385)</f>
        <v>0</v>
      </c>
      <c r="E385" t="e">
        <f t="shared" ca="1" si="21"/>
        <v>#N/A</v>
      </c>
      <c r="F385">
        <f t="shared" si="22"/>
        <v>2</v>
      </c>
    </row>
    <row r="386" spans="1:6">
      <c r="A386" t="s">
        <v>6</v>
      </c>
      <c r="B386">
        <v>10</v>
      </c>
      <c r="C386">
        <v>3</v>
      </c>
      <c r="D386" t="b" cm="1">
        <f t="array" aca="1" ref="D386" ca="1">OR(INDEX(積み上げ状況,20-C386+1,B386)=A386,INDEX('040_現在位置'!$I$23:$R$43,21-C386+1,B386)=A386)</f>
        <v>0</v>
      </c>
      <c r="E386" t="e">
        <f t="shared" ca="1" si="21"/>
        <v>#N/A</v>
      </c>
      <c r="F386">
        <f t="shared" si="22"/>
        <v>3</v>
      </c>
    </row>
    <row r="387" spans="1:6">
      <c r="A387" t="s">
        <v>6</v>
      </c>
      <c r="B387">
        <v>10</v>
      </c>
      <c r="C387">
        <v>4</v>
      </c>
      <c r="D387" t="b" cm="1">
        <f t="array" aca="1" ref="D387" ca="1">OR(INDEX(積み上げ状況,20-C387+1,B387)=A387,INDEX('040_現在位置'!$I$23:$R$43,21-C387+1,B387)=A387)</f>
        <v>0</v>
      </c>
      <c r="E387" t="e">
        <f t="shared" ca="1" si="21"/>
        <v>#N/A</v>
      </c>
      <c r="F387">
        <f t="shared" si="22"/>
        <v>4</v>
      </c>
    </row>
    <row r="388" spans="1:6">
      <c r="A388" t="s">
        <v>6</v>
      </c>
      <c r="B388">
        <v>10</v>
      </c>
      <c r="C388">
        <v>5</v>
      </c>
      <c r="D388" t="b" cm="1">
        <f t="array" aca="1" ref="D388" ca="1">OR(INDEX(積み上げ状況,20-C388+1,B388)=A388,INDEX('040_現在位置'!$I$23:$R$43,21-C388+1,B388)=A388)</f>
        <v>0</v>
      </c>
      <c r="E388" t="e">
        <f t="shared" ca="1" si="21"/>
        <v>#N/A</v>
      </c>
      <c r="F388">
        <f t="shared" si="22"/>
        <v>5</v>
      </c>
    </row>
    <row r="389" spans="1:6">
      <c r="A389" t="s">
        <v>6</v>
      </c>
      <c r="B389">
        <v>10</v>
      </c>
      <c r="C389">
        <v>6</v>
      </c>
      <c r="D389" t="b" cm="1">
        <f t="array" aca="1" ref="D389" ca="1">OR(INDEX(積み上げ状況,20-C389+1,B389)=A389,INDEX('040_現在位置'!$I$23:$R$43,21-C389+1,B389)=A389)</f>
        <v>0</v>
      </c>
      <c r="E389" t="e">
        <f t="shared" ref="E389:E452" ca="1" si="23">IF(D389,B389,NA())</f>
        <v>#N/A</v>
      </c>
      <c r="F389">
        <f t="shared" si="22"/>
        <v>6</v>
      </c>
    </row>
    <row r="390" spans="1:6">
      <c r="A390" t="s">
        <v>6</v>
      </c>
      <c r="B390">
        <v>10</v>
      </c>
      <c r="C390">
        <v>7</v>
      </c>
      <c r="D390" t="b" cm="1">
        <f t="array" aca="1" ref="D390" ca="1">OR(INDEX(積み上げ状況,20-C390+1,B390)=A390,INDEX('040_現在位置'!$I$23:$R$43,21-C390+1,B390)=A390)</f>
        <v>0</v>
      </c>
      <c r="E390" t="e">
        <f t="shared" ca="1" si="23"/>
        <v>#N/A</v>
      </c>
      <c r="F390">
        <f t="shared" si="22"/>
        <v>7</v>
      </c>
    </row>
    <row r="391" spans="1:6">
      <c r="A391" t="s">
        <v>6</v>
      </c>
      <c r="B391">
        <v>10</v>
      </c>
      <c r="C391">
        <v>8</v>
      </c>
      <c r="D391" t="b" cm="1">
        <f t="array" aca="1" ref="D391" ca="1">OR(INDEX(積み上げ状況,20-C391+1,B391)=A391,INDEX('040_現在位置'!$I$23:$R$43,21-C391+1,B391)=A391)</f>
        <v>0</v>
      </c>
      <c r="E391" t="e">
        <f t="shared" ca="1" si="23"/>
        <v>#N/A</v>
      </c>
      <c r="F391">
        <f t="shared" si="22"/>
        <v>8</v>
      </c>
    </row>
    <row r="392" spans="1:6">
      <c r="A392" t="s">
        <v>6</v>
      </c>
      <c r="B392">
        <v>10</v>
      </c>
      <c r="C392">
        <v>9</v>
      </c>
      <c r="D392" t="b" cm="1">
        <f t="array" aca="1" ref="D392" ca="1">OR(INDEX(積み上げ状況,20-C392+1,B392)=A392,INDEX('040_現在位置'!$I$23:$R$43,21-C392+1,B392)=A392)</f>
        <v>0</v>
      </c>
      <c r="E392" t="e">
        <f t="shared" ca="1" si="23"/>
        <v>#N/A</v>
      </c>
      <c r="F392">
        <f t="shared" si="22"/>
        <v>9</v>
      </c>
    </row>
    <row r="393" spans="1:6">
      <c r="A393" t="s">
        <v>6</v>
      </c>
      <c r="B393">
        <v>10</v>
      </c>
      <c r="C393">
        <v>10</v>
      </c>
      <c r="D393" t="b" cm="1">
        <f t="array" aca="1" ref="D393" ca="1">OR(INDEX(積み上げ状況,20-C393+1,B393)=A393,INDEX('040_現在位置'!$I$23:$R$43,21-C393+1,B393)=A393)</f>
        <v>0</v>
      </c>
      <c r="E393" t="e">
        <f t="shared" ca="1" si="23"/>
        <v>#N/A</v>
      </c>
      <c r="F393">
        <f t="shared" si="22"/>
        <v>10</v>
      </c>
    </row>
    <row r="394" spans="1:6">
      <c r="A394" t="s">
        <v>6</v>
      </c>
      <c r="B394">
        <v>10</v>
      </c>
      <c r="C394">
        <v>11</v>
      </c>
      <c r="D394" t="b" cm="1">
        <f t="array" aca="1" ref="D394" ca="1">OR(INDEX(積み上げ状況,20-C394+1,B394)=A394,INDEX('040_現在位置'!$I$23:$R$43,21-C394+1,B394)=A394)</f>
        <v>0</v>
      </c>
      <c r="E394" t="e">
        <f t="shared" ca="1" si="23"/>
        <v>#N/A</v>
      </c>
      <c r="F394">
        <f t="shared" si="22"/>
        <v>11</v>
      </c>
    </row>
    <row r="395" spans="1:6">
      <c r="A395" t="s">
        <v>6</v>
      </c>
      <c r="B395">
        <v>10</v>
      </c>
      <c r="C395">
        <v>12</v>
      </c>
      <c r="D395" t="b" cm="1">
        <f t="array" aca="1" ref="D395" ca="1">OR(INDEX(積み上げ状況,20-C395+1,B395)=A395,INDEX('040_現在位置'!$I$23:$R$43,21-C395+1,B395)=A395)</f>
        <v>0</v>
      </c>
      <c r="E395" t="e">
        <f t="shared" ca="1" si="23"/>
        <v>#N/A</v>
      </c>
      <c r="F395">
        <f t="shared" si="22"/>
        <v>12</v>
      </c>
    </row>
    <row r="396" spans="1:6">
      <c r="A396" t="s">
        <v>6</v>
      </c>
      <c r="B396">
        <v>10</v>
      </c>
      <c r="C396">
        <v>13</v>
      </c>
      <c r="D396" t="b" cm="1">
        <f t="array" aca="1" ref="D396" ca="1">OR(INDEX(積み上げ状況,20-C396+1,B396)=A396,INDEX('040_現在位置'!$I$23:$R$43,21-C396+1,B396)=A396)</f>
        <v>0</v>
      </c>
      <c r="E396" t="e">
        <f t="shared" ca="1" si="23"/>
        <v>#N/A</v>
      </c>
      <c r="F396">
        <f t="shared" si="22"/>
        <v>13</v>
      </c>
    </row>
    <row r="397" spans="1:6">
      <c r="A397" t="s">
        <v>6</v>
      </c>
      <c r="B397">
        <v>10</v>
      </c>
      <c r="C397">
        <v>14</v>
      </c>
      <c r="D397" t="b" cm="1">
        <f t="array" aca="1" ref="D397" ca="1">OR(INDEX(積み上げ状況,20-C397+1,B397)=A397,INDEX('040_現在位置'!$I$23:$R$43,21-C397+1,B397)=A397)</f>
        <v>0</v>
      </c>
      <c r="E397" t="e">
        <f t="shared" ca="1" si="23"/>
        <v>#N/A</v>
      </c>
      <c r="F397">
        <f t="shared" ref="F397:F460" si="24">C397</f>
        <v>14</v>
      </c>
    </row>
    <row r="398" spans="1:6">
      <c r="A398" t="s">
        <v>6</v>
      </c>
      <c r="B398">
        <v>10</v>
      </c>
      <c r="C398">
        <v>15</v>
      </c>
      <c r="D398" t="b" cm="1">
        <f t="array" aca="1" ref="D398" ca="1">OR(INDEX(積み上げ状況,20-C398+1,B398)=A398,INDEX('040_現在位置'!$I$23:$R$43,21-C398+1,B398)=A398)</f>
        <v>0</v>
      </c>
      <c r="E398" t="e">
        <f t="shared" ca="1" si="23"/>
        <v>#N/A</v>
      </c>
      <c r="F398">
        <f t="shared" si="24"/>
        <v>15</v>
      </c>
    </row>
    <row r="399" spans="1:6">
      <c r="A399" t="s">
        <v>6</v>
      </c>
      <c r="B399">
        <v>10</v>
      </c>
      <c r="C399">
        <v>16</v>
      </c>
      <c r="D399" t="b" cm="1">
        <f t="array" aca="1" ref="D399" ca="1">OR(INDEX(積み上げ状況,20-C399+1,B399)=A399,INDEX('040_現在位置'!$I$23:$R$43,21-C399+1,B399)=A399)</f>
        <v>0</v>
      </c>
      <c r="E399" t="e">
        <f t="shared" ca="1" si="23"/>
        <v>#N/A</v>
      </c>
      <c r="F399">
        <f t="shared" si="24"/>
        <v>16</v>
      </c>
    </row>
    <row r="400" spans="1:6">
      <c r="A400" t="s">
        <v>6</v>
      </c>
      <c r="B400">
        <v>10</v>
      </c>
      <c r="C400">
        <v>17</v>
      </c>
      <c r="D400" t="b" cm="1">
        <f t="array" aca="1" ref="D400" ca="1">OR(INDEX(積み上げ状況,20-C400+1,B400)=A400,INDEX('040_現在位置'!$I$23:$R$43,21-C400+1,B400)=A400)</f>
        <v>0</v>
      </c>
      <c r="E400" t="e">
        <f t="shared" ca="1" si="23"/>
        <v>#N/A</v>
      </c>
      <c r="F400">
        <f t="shared" si="24"/>
        <v>17</v>
      </c>
    </row>
    <row r="401" spans="1:6">
      <c r="A401" t="s">
        <v>6</v>
      </c>
      <c r="B401">
        <v>10</v>
      </c>
      <c r="C401">
        <v>18</v>
      </c>
      <c r="D401" t="b" cm="1">
        <f t="array" aca="1" ref="D401" ca="1">OR(INDEX(積み上げ状況,20-C401+1,B401)=A401,INDEX('040_現在位置'!$I$23:$R$43,21-C401+1,B401)=A401)</f>
        <v>0</v>
      </c>
      <c r="E401" t="e">
        <f t="shared" ca="1" si="23"/>
        <v>#N/A</v>
      </c>
      <c r="F401">
        <f t="shared" si="24"/>
        <v>18</v>
      </c>
    </row>
    <row r="402" spans="1:6">
      <c r="A402" t="s">
        <v>6</v>
      </c>
      <c r="B402">
        <v>10</v>
      </c>
      <c r="C402">
        <v>19</v>
      </c>
      <c r="D402" t="b" cm="1">
        <f t="array" aca="1" ref="D402" ca="1">OR(INDEX(積み上げ状況,20-C402+1,B402)=A402,INDEX('040_現在位置'!$I$23:$R$43,21-C402+1,B402)=A402)</f>
        <v>0</v>
      </c>
      <c r="E402" t="e">
        <f t="shared" ca="1" si="23"/>
        <v>#N/A</v>
      </c>
      <c r="F402">
        <f t="shared" si="24"/>
        <v>19</v>
      </c>
    </row>
    <row r="403" spans="1:6">
      <c r="A403" t="s">
        <v>6</v>
      </c>
      <c r="B403">
        <v>10</v>
      </c>
      <c r="C403">
        <v>20</v>
      </c>
      <c r="D403" t="b" cm="1">
        <f t="array" aca="1" ref="D403" ca="1">OR(INDEX(積み上げ状況,20-C403+1,B403)=A403,INDEX('040_現在位置'!$I$23:$R$43,21-C403+1,B403)=A403)</f>
        <v>0</v>
      </c>
      <c r="E403" t="e">
        <f t="shared" ca="1" si="23"/>
        <v>#N/A</v>
      </c>
      <c r="F403">
        <f t="shared" si="24"/>
        <v>20</v>
      </c>
    </row>
    <row r="404" spans="1:6">
      <c r="A404" t="s">
        <v>4</v>
      </c>
      <c r="B404">
        <v>1</v>
      </c>
      <c r="C404">
        <v>1</v>
      </c>
      <c r="D404" t="b" cm="1">
        <f t="array" aca="1" ref="D404" ca="1">OR(INDEX(積み上げ状況,20-C404+1,B404)=A404,INDEX('040_現在位置'!$I$23:$R$43,21-C404+1,B404)=A404)</f>
        <v>0</v>
      </c>
      <c r="E404" t="e">
        <f t="shared" ca="1" si="23"/>
        <v>#N/A</v>
      </c>
      <c r="F404">
        <f t="shared" si="24"/>
        <v>1</v>
      </c>
    </row>
    <row r="405" spans="1:6">
      <c r="A405" t="s">
        <v>4</v>
      </c>
      <c r="B405">
        <v>1</v>
      </c>
      <c r="C405">
        <v>2</v>
      </c>
      <c r="D405" t="b" cm="1">
        <f t="array" aca="1" ref="D405" ca="1">OR(INDEX(積み上げ状況,20-C405+1,B405)=A405,INDEX('040_現在位置'!$I$23:$R$43,21-C405+1,B405)=A405)</f>
        <v>0</v>
      </c>
      <c r="E405" t="e">
        <f t="shared" ca="1" si="23"/>
        <v>#N/A</v>
      </c>
      <c r="F405">
        <f t="shared" si="24"/>
        <v>2</v>
      </c>
    </row>
    <row r="406" spans="1:6">
      <c r="A406" t="s">
        <v>4</v>
      </c>
      <c r="B406">
        <v>1</v>
      </c>
      <c r="C406">
        <v>3</v>
      </c>
      <c r="D406" t="b" cm="1">
        <f t="array" aca="1" ref="D406" ca="1">OR(INDEX(積み上げ状況,20-C406+1,B406)=A406,INDEX('040_現在位置'!$I$23:$R$43,21-C406+1,B406)=A406)</f>
        <v>0</v>
      </c>
      <c r="E406" t="e">
        <f t="shared" ca="1" si="23"/>
        <v>#N/A</v>
      </c>
      <c r="F406">
        <f t="shared" si="24"/>
        <v>3</v>
      </c>
    </row>
    <row r="407" spans="1:6">
      <c r="A407" t="s">
        <v>4</v>
      </c>
      <c r="B407">
        <v>1</v>
      </c>
      <c r="C407">
        <v>4</v>
      </c>
      <c r="D407" t="b" cm="1">
        <f t="array" aca="1" ref="D407" ca="1">OR(INDEX(積み上げ状況,20-C407+1,B407)=A407,INDEX('040_現在位置'!$I$23:$R$43,21-C407+1,B407)=A407)</f>
        <v>0</v>
      </c>
      <c r="E407" t="e">
        <f t="shared" ca="1" si="23"/>
        <v>#N/A</v>
      </c>
      <c r="F407">
        <f t="shared" si="24"/>
        <v>4</v>
      </c>
    </row>
    <row r="408" spans="1:6">
      <c r="A408" t="s">
        <v>4</v>
      </c>
      <c r="B408">
        <v>1</v>
      </c>
      <c r="C408">
        <v>5</v>
      </c>
      <c r="D408" t="b" cm="1">
        <f t="array" aca="1" ref="D408" ca="1">OR(INDEX(積み上げ状況,20-C408+1,B408)=A408,INDEX('040_現在位置'!$I$23:$R$43,21-C408+1,B408)=A408)</f>
        <v>0</v>
      </c>
      <c r="E408" t="e">
        <f t="shared" ca="1" si="23"/>
        <v>#N/A</v>
      </c>
      <c r="F408">
        <f t="shared" si="24"/>
        <v>5</v>
      </c>
    </row>
    <row r="409" spans="1:6">
      <c r="A409" t="s">
        <v>4</v>
      </c>
      <c r="B409">
        <v>1</v>
      </c>
      <c r="C409">
        <v>6</v>
      </c>
      <c r="D409" t="b" cm="1">
        <f t="array" aca="1" ref="D409" ca="1">OR(INDEX(積み上げ状況,20-C409+1,B409)=A409,INDEX('040_現在位置'!$I$23:$R$43,21-C409+1,B409)=A409)</f>
        <v>0</v>
      </c>
      <c r="E409" t="e">
        <f t="shared" ca="1" si="23"/>
        <v>#N/A</v>
      </c>
      <c r="F409">
        <f t="shared" si="24"/>
        <v>6</v>
      </c>
    </row>
    <row r="410" spans="1:6">
      <c r="A410" t="s">
        <v>4</v>
      </c>
      <c r="B410">
        <v>1</v>
      </c>
      <c r="C410">
        <v>7</v>
      </c>
      <c r="D410" t="b" cm="1">
        <f t="array" aca="1" ref="D410" ca="1">OR(INDEX(積み上げ状況,20-C410+1,B410)=A410,INDEX('040_現在位置'!$I$23:$R$43,21-C410+1,B410)=A410)</f>
        <v>0</v>
      </c>
      <c r="E410" t="e">
        <f t="shared" ca="1" si="23"/>
        <v>#N/A</v>
      </c>
      <c r="F410">
        <f t="shared" si="24"/>
        <v>7</v>
      </c>
    </row>
    <row r="411" spans="1:6">
      <c r="A411" t="s">
        <v>4</v>
      </c>
      <c r="B411">
        <v>1</v>
      </c>
      <c r="C411">
        <v>8</v>
      </c>
      <c r="D411" t="b" cm="1">
        <f t="array" aca="1" ref="D411" ca="1">OR(INDEX(積み上げ状況,20-C411+1,B411)=A411,INDEX('040_現在位置'!$I$23:$R$43,21-C411+1,B411)=A411)</f>
        <v>0</v>
      </c>
      <c r="E411" t="e">
        <f t="shared" ca="1" si="23"/>
        <v>#N/A</v>
      </c>
      <c r="F411">
        <f t="shared" si="24"/>
        <v>8</v>
      </c>
    </row>
    <row r="412" spans="1:6">
      <c r="A412" t="s">
        <v>4</v>
      </c>
      <c r="B412">
        <v>1</v>
      </c>
      <c r="C412">
        <v>9</v>
      </c>
      <c r="D412" t="b" cm="1">
        <f t="array" aca="1" ref="D412" ca="1">OR(INDEX(積み上げ状況,20-C412+1,B412)=A412,INDEX('040_現在位置'!$I$23:$R$43,21-C412+1,B412)=A412)</f>
        <v>0</v>
      </c>
      <c r="E412" t="e">
        <f t="shared" ca="1" si="23"/>
        <v>#N/A</v>
      </c>
      <c r="F412">
        <f t="shared" si="24"/>
        <v>9</v>
      </c>
    </row>
    <row r="413" spans="1:6">
      <c r="A413" t="s">
        <v>4</v>
      </c>
      <c r="B413">
        <v>1</v>
      </c>
      <c r="C413">
        <v>10</v>
      </c>
      <c r="D413" t="b" cm="1">
        <f t="array" aca="1" ref="D413" ca="1">OR(INDEX(積み上げ状況,20-C413+1,B413)=A413,INDEX('040_現在位置'!$I$23:$R$43,21-C413+1,B413)=A413)</f>
        <v>0</v>
      </c>
      <c r="E413" t="e">
        <f t="shared" ca="1" si="23"/>
        <v>#N/A</v>
      </c>
      <c r="F413">
        <f t="shared" si="24"/>
        <v>10</v>
      </c>
    </row>
    <row r="414" spans="1:6">
      <c r="A414" t="s">
        <v>4</v>
      </c>
      <c r="B414">
        <v>1</v>
      </c>
      <c r="C414">
        <v>11</v>
      </c>
      <c r="D414" t="b" cm="1">
        <f t="array" aca="1" ref="D414" ca="1">OR(INDEX(積み上げ状況,20-C414+1,B414)=A414,INDEX('040_現在位置'!$I$23:$R$43,21-C414+1,B414)=A414)</f>
        <v>0</v>
      </c>
      <c r="E414" t="e">
        <f t="shared" ca="1" si="23"/>
        <v>#N/A</v>
      </c>
      <c r="F414">
        <f t="shared" si="24"/>
        <v>11</v>
      </c>
    </row>
    <row r="415" spans="1:6">
      <c r="A415" t="s">
        <v>4</v>
      </c>
      <c r="B415">
        <v>1</v>
      </c>
      <c r="C415">
        <v>12</v>
      </c>
      <c r="D415" t="b" cm="1">
        <f t="array" aca="1" ref="D415" ca="1">OR(INDEX(積み上げ状況,20-C415+1,B415)=A415,INDEX('040_現在位置'!$I$23:$R$43,21-C415+1,B415)=A415)</f>
        <v>0</v>
      </c>
      <c r="E415" t="e">
        <f t="shared" ca="1" si="23"/>
        <v>#N/A</v>
      </c>
      <c r="F415">
        <f t="shared" si="24"/>
        <v>12</v>
      </c>
    </row>
    <row r="416" spans="1:6">
      <c r="A416" t="s">
        <v>4</v>
      </c>
      <c r="B416">
        <v>1</v>
      </c>
      <c r="C416">
        <v>13</v>
      </c>
      <c r="D416" t="b" cm="1">
        <f t="array" aca="1" ref="D416" ca="1">OR(INDEX(積み上げ状況,20-C416+1,B416)=A416,INDEX('040_現在位置'!$I$23:$R$43,21-C416+1,B416)=A416)</f>
        <v>0</v>
      </c>
      <c r="E416" t="e">
        <f t="shared" ca="1" si="23"/>
        <v>#N/A</v>
      </c>
      <c r="F416">
        <f t="shared" si="24"/>
        <v>13</v>
      </c>
    </row>
    <row r="417" spans="1:6">
      <c r="A417" t="s">
        <v>4</v>
      </c>
      <c r="B417">
        <v>1</v>
      </c>
      <c r="C417">
        <v>14</v>
      </c>
      <c r="D417" t="b" cm="1">
        <f t="array" aca="1" ref="D417" ca="1">OR(INDEX(積み上げ状況,20-C417+1,B417)=A417,INDEX('040_現在位置'!$I$23:$R$43,21-C417+1,B417)=A417)</f>
        <v>0</v>
      </c>
      <c r="E417" t="e">
        <f t="shared" ca="1" si="23"/>
        <v>#N/A</v>
      </c>
      <c r="F417">
        <f t="shared" si="24"/>
        <v>14</v>
      </c>
    </row>
    <row r="418" spans="1:6">
      <c r="A418" t="s">
        <v>4</v>
      </c>
      <c r="B418">
        <v>1</v>
      </c>
      <c r="C418">
        <v>15</v>
      </c>
      <c r="D418" t="b" cm="1">
        <f t="array" aca="1" ref="D418" ca="1">OR(INDEX(積み上げ状況,20-C418+1,B418)=A418,INDEX('040_現在位置'!$I$23:$R$43,21-C418+1,B418)=A418)</f>
        <v>0</v>
      </c>
      <c r="E418" t="e">
        <f t="shared" ca="1" si="23"/>
        <v>#N/A</v>
      </c>
      <c r="F418">
        <f t="shared" si="24"/>
        <v>15</v>
      </c>
    </row>
    <row r="419" spans="1:6">
      <c r="A419" t="s">
        <v>4</v>
      </c>
      <c r="B419">
        <v>1</v>
      </c>
      <c r="C419">
        <v>16</v>
      </c>
      <c r="D419" t="b" cm="1">
        <f t="array" aca="1" ref="D419" ca="1">OR(INDEX(積み上げ状況,20-C419+1,B419)=A419,INDEX('040_現在位置'!$I$23:$R$43,21-C419+1,B419)=A419)</f>
        <v>0</v>
      </c>
      <c r="E419" t="e">
        <f t="shared" ca="1" si="23"/>
        <v>#N/A</v>
      </c>
      <c r="F419">
        <f t="shared" si="24"/>
        <v>16</v>
      </c>
    </row>
    <row r="420" spans="1:6">
      <c r="A420" t="s">
        <v>4</v>
      </c>
      <c r="B420">
        <v>1</v>
      </c>
      <c r="C420">
        <v>17</v>
      </c>
      <c r="D420" t="b" cm="1">
        <f t="array" aca="1" ref="D420" ca="1">OR(INDEX(積み上げ状況,20-C420+1,B420)=A420,INDEX('040_現在位置'!$I$23:$R$43,21-C420+1,B420)=A420)</f>
        <v>0</v>
      </c>
      <c r="E420" t="e">
        <f t="shared" ca="1" si="23"/>
        <v>#N/A</v>
      </c>
      <c r="F420">
        <f t="shared" si="24"/>
        <v>17</v>
      </c>
    </row>
    <row r="421" spans="1:6">
      <c r="A421" t="s">
        <v>4</v>
      </c>
      <c r="B421">
        <v>1</v>
      </c>
      <c r="C421">
        <v>18</v>
      </c>
      <c r="D421" t="b" cm="1">
        <f t="array" aca="1" ref="D421" ca="1">OR(INDEX(積み上げ状況,20-C421+1,B421)=A421,INDEX('040_現在位置'!$I$23:$R$43,21-C421+1,B421)=A421)</f>
        <v>0</v>
      </c>
      <c r="E421" t="e">
        <f t="shared" ca="1" si="23"/>
        <v>#N/A</v>
      </c>
      <c r="F421">
        <f t="shared" si="24"/>
        <v>18</v>
      </c>
    </row>
    <row r="422" spans="1:6">
      <c r="A422" t="s">
        <v>4</v>
      </c>
      <c r="B422">
        <v>1</v>
      </c>
      <c r="C422">
        <v>19</v>
      </c>
      <c r="D422" t="b" cm="1">
        <f t="array" aca="1" ref="D422" ca="1">OR(INDEX(積み上げ状況,20-C422+1,B422)=A422,INDEX('040_現在位置'!$I$23:$R$43,21-C422+1,B422)=A422)</f>
        <v>0</v>
      </c>
      <c r="E422" t="e">
        <f t="shared" ca="1" si="23"/>
        <v>#N/A</v>
      </c>
      <c r="F422">
        <f t="shared" si="24"/>
        <v>19</v>
      </c>
    </row>
    <row r="423" spans="1:6">
      <c r="A423" t="s">
        <v>4</v>
      </c>
      <c r="B423">
        <v>1</v>
      </c>
      <c r="C423">
        <v>20</v>
      </c>
      <c r="D423" t="b" cm="1">
        <f t="array" aca="1" ref="D423" ca="1">OR(INDEX(積み上げ状況,20-C423+1,B423)=A423,INDEX('040_現在位置'!$I$23:$R$43,21-C423+1,B423)=A423)</f>
        <v>0</v>
      </c>
      <c r="E423" t="e">
        <f t="shared" ca="1" si="23"/>
        <v>#N/A</v>
      </c>
      <c r="F423">
        <f t="shared" si="24"/>
        <v>20</v>
      </c>
    </row>
    <row r="424" spans="1:6">
      <c r="A424" t="s">
        <v>4</v>
      </c>
      <c r="B424">
        <v>2</v>
      </c>
      <c r="C424">
        <v>1</v>
      </c>
      <c r="D424" t="b" cm="1">
        <f t="array" aca="1" ref="D424" ca="1">OR(INDEX(積み上げ状況,20-C424+1,B424)=A424,INDEX('040_現在位置'!$I$23:$R$43,21-C424+1,B424)=A424)</f>
        <v>0</v>
      </c>
      <c r="E424" t="e">
        <f t="shared" ca="1" si="23"/>
        <v>#N/A</v>
      </c>
      <c r="F424">
        <f t="shared" si="24"/>
        <v>1</v>
      </c>
    </row>
    <row r="425" spans="1:6">
      <c r="A425" t="s">
        <v>4</v>
      </c>
      <c r="B425">
        <v>2</v>
      </c>
      <c r="C425">
        <v>2</v>
      </c>
      <c r="D425" t="b" cm="1">
        <f t="array" aca="1" ref="D425" ca="1">OR(INDEX(積み上げ状況,20-C425+1,B425)=A425,INDEX('040_現在位置'!$I$23:$R$43,21-C425+1,B425)=A425)</f>
        <v>0</v>
      </c>
      <c r="E425" t="e">
        <f t="shared" ca="1" si="23"/>
        <v>#N/A</v>
      </c>
      <c r="F425">
        <f t="shared" si="24"/>
        <v>2</v>
      </c>
    </row>
    <row r="426" spans="1:6">
      <c r="A426" t="s">
        <v>4</v>
      </c>
      <c r="B426">
        <v>2</v>
      </c>
      <c r="C426">
        <v>3</v>
      </c>
      <c r="D426" t="b" cm="1">
        <f t="array" aca="1" ref="D426" ca="1">OR(INDEX(積み上げ状況,20-C426+1,B426)=A426,INDEX('040_現在位置'!$I$23:$R$43,21-C426+1,B426)=A426)</f>
        <v>0</v>
      </c>
      <c r="E426" t="e">
        <f t="shared" ca="1" si="23"/>
        <v>#N/A</v>
      </c>
      <c r="F426">
        <f t="shared" si="24"/>
        <v>3</v>
      </c>
    </row>
    <row r="427" spans="1:6">
      <c r="A427" t="s">
        <v>4</v>
      </c>
      <c r="B427">
        <v>2</v>
      </c>
      <c r="C427">
        <v>4</v>
      </c>
      <c r="D427" t="b" cm="1">
        <f t="array" aca="1" ref="D427" ca="1">OR(INDEX(積み上げ状況,20-C427+1,B427)=A427,INDEX('040_現在位置'!$I$23:$R$43,21-C427+1,B427)=A427)</f>
        <v>0</v>
      </c>
      <c r="E427" t="e">
        <f t="shared" ca="1" si="23"/>
        <v>#N/A</v>
      </c>
      <c r="F427">
        <f t="shared" si="24"/>
        <v>4</v>
      </c>
    </row>
    <row r="428" spans="1:6">
      <c r="A428" t="s">
        <v>4</v>
      </c>
      <c r="B428">
        <v>2</v>
      </c>
      <c r="C428">
        <v>5</v>
      </c>
      <c r="D428" t="b" cm="1">
        <f t="array" aca="1" ref="D428" ca="1">OR(INDEX(積み上げ状況,20-C428+1,B428)=A428,INDEX('040_現在位置'!$I$23:$R$43,21-C428+1,B428)=A428)</f>
        <v>0</v>
      </c>
      <c r="E428" t="e">
        <f t="shared" ca="1" si="23"/>
        <v>#N/A</v>
      </c>
      <c r="F428">
        <f t="shared" si="24"/>
        <v>5</v>
      </c>
    </row>
    <row r="429" spans="1:6">
      <c r="A429" t="s">
        <v>4</v>
      </c>
      <c r="B429">
        <v>2</v>
      </c>
      <c r="C429">
        <v>6</v>
      </c>
      <c r="D429" t="b" cm="1">
        <f t="array" aca="1" ref="D429" ca="1">OR(INDEX(積み上げ状況,20-C429+1,B429)=A429,INDEX('040_現在位置'!$I$23:$R$43,21-C429+1,B429)=A429)</f>
        <v>0</v>
      </c>
      <c r="E429" t="e">
        <f t="shared" ca="1" si="23"/>
        <v>#N/A</v>
      </c>
      <c r="F429">
        <f t="shared" si="24"/>
        <v>6</v>
      </c>
    </row>
    <row r="430" spans="1:6">
      <c r="A430" t="s">
        <v>4</v>
      </c>
      <c r="B430">
        <v>2</v>
      </c>
      <c r="C430">
        <v>7</v>
      </c>
      <c r="D430" t="b" cm="1">
        <f t="array" aca="1" ref="D430" ca="1">OR(INDEX(積み上げ状況,20-C430+1,B430)=A430,INDEX('040_現在位置'!$I$23:$R$43,21-C430+1,B430)=A430)</f>
        <v>0</v>
      </c>
      <c r="E430" t="e">
        <f t="shared" ca="1" si="23"/>
        <v>#N/A</v>
      </c>
      <c r="F430">
        <f t="shared" si="24"/>
        <v>7</v>
      </c>
    </row>
    <row r="431" spans="1:6">
      <c r="A431" t="s">
        <v>4</v>
      </c>
      <c r="B431">
        <v>2</v>
      </c>
      <c r="C431">
        <v>8</v>
      </c>
      <c r="D431" t="b" cm="1">
        <f t="array" aca="1" ref="D431" ca="1">OR(INDEX(積み上げ状況,20-C431+1,B431)=A431,INDEX('040_現在位置'!$I$23:$R$43,21-C431+1,B431)=A431)</f>
        <v>0</v>
      </c>
      <c r="E431" t="e">
        <f t="shared" ca="1" si="23"/>
        <v>#N/A</v>
      </c>
      <c r="F431">
        <f t="shared" si="24"/>
        <v>8</v>
      </c>
    </row>
    <row r="432" spans="1:6">
      <c r="A432" t="s">
        <v>4</v>
      </c>
      <c r="B432">
        <v>2</v>
      </c>
      <c r="C432">
        <v>9</v>
      </c>
      <c r="D432" t="b" cm="1">
        <f t="array" aca="1" ref="D432" ca="1">OR(INDEX(積み上げ状況,20-C432+1,B432)=A432,INDEX('040_現在位置'!$I$23:$R$43,21-C432+1,B432)=A432)</f>
        <v>0</v>
      </c>
      <c r="E432" t="e">
        <f t="shared" ca="1" si="23"/>
        <v>#N/A</v>
      </c>
      <c r="F432">
        <f t="shared" si="24"/>
        <v>9</v>
      </c>
    </row>
    <row r="433" spans="1:6">
      <c r="A433" t="s">
        <v>4</v>
      </c>
      <c r="B433">
        <v>2</v>
      </c>
      <c r="C433">
        <v>10</v>
      </c>
      <c r="D433" t="b" cm="1">
        <f t="array" aca="1" ref="D433" ca="1">OR(INDEX(積み上げ状況,20-C433+1,B433)=A433,INDEX('040_現在位置'!$I$23:$R$43,21-C433+1,B433)=A433)</f>
        <v>0</v>
      </c>
      <c r="E433" t="e">
        <f t="shared" ca="1" si="23"/>
        <v>#N/A</v>
      </c>
      <c r="F433">
        <f t="shared" si="24"/>
        <v>10</v>
      </c>
    </row>
    <row r="434" spans="1:6">
      <c r="A434" t="s">
        <v>4</v>
      </c>
      <c r="B434">
        <v>2</v>
      </c>
      <c r="C434">
        <v>11</v>
      </c>
      <c r="D434" t="b" cm="1">
        <f t="array" aca="1" ref="D434" ca="1">OR(INDEX(積み上げ状況,20-C434+1,B434)=A434,INDEX('040_現在位置'!$I$23:$R$43,21-C434+1,B434)=A434)</f>
        <v>0</v>
      </c>
      <c r="E434" t="e">
        <f t="shared" ca="1" si="23"/>
        <v>#N/A</v>
      </c>
      <c r="F434">
        <f t="shared" si="24"/>
        <v>11</v>
      </c>
    </row>
    <row r="435" spans="1:6">
      <c r="A435" t="s">
        <v>4</v>
      </c>
      <c r="B435">
        <v>2</v>
      </c>
      <c r="C435">
        <v>12</v>
      </c>
      <c r="D435" t="b" cm="1">
        <f t="array" aca="1" ref="D435" ca="1">OR(INDEX(積み上げ状況,20-C435+1,B435)=A435,INDEX('040_現在位置'!$I$23:$R$43,21-C435+1,B435)=A435)</f>
        <v>0</v>
      </c>
      <c r="E435" t="e">
        <f t="shared" ca="1" si="23"/>
        <v>#N/A</v>
      </c>
      <c r="F435">
        <f t="shared" si="24"/>
        <v>12</v>
      </c>
    </row>
    <row r="436" spans="1:6">
      <c r="A436" t="s">
        <v>4</v>
      </c>
      <c r="B436">
        <v>2</v>
      </c>
      <c r="C436">
        <v>13</v>
      </c>
      <c r="D436" t="b" cm="1">
        <f t="array" aca="1" ref="D436" ca="1">OR(INDEX(積み上げ状況,20-C436+1,B436)=A436,INDEX('040_現在位置'!$I$23:$R$43,21-C436+1,B436)=A436)</f>
        <v>0</v>
      </c>
      <c r="E436" t="e">
        <f t="shared" ca="1" si="23"/>
        <v>#N/A</v>
      </c>
      <c r="F436">
        <f t="shared" si="24"/>
        <v>13</v>
      </c>
    </row>
    <row r="437" spans="1:6">
      <c r="A437" t="s">
        <v>4</v>
      </c>
      <c r="B437">
        <v>2</v>
      </c>
      <c r="C437">
        <v>14</v>
      </c>
      <c r="D437" t="b" cm="1">
        <f t="array" aca="1" ref="D437" ca="1">OR(INDEX(積み上げ状況,20-C437+1,B437)=A437,INDEX('040_現在位置'!$I$23:$R$43,21-C437+1,B437)=A437)</f>
        <v>0</v>
      </c>
      <c r="E437" t="e">
        <f t="shared" ca="1" si="23"/>
        <v>#N/A</v>
      </c>
      <c r="F437">
        <f t="shared" si="24"/>
        <v>14</v>
      </c>
    </row>
    <row r="438" spans="1:6">
      <c r="A438" t="s">
        <v>4</v>
      </c>
      <c r="B438">
        <v>2</v>
      </c>
      <c r="C438">
        <v>15</v>
      </c>
      <c r="D438" t="b" cm="1">
        <f t="array" aca="1" ref="D438" ca="1">OR(INDEX(積み上げ状況,20-C438+1,B438)=A438,INDEX('040_現在位置'!$I$23:$R$43,21-C438+1,B438)=A438)</f>
        <v>0</v>
      </c>
      <c r="E438" t="e">
        <f t="shared" ca="1" si="23"/>
        <v>#N/A</v>
      </c>
      <c r="F438">
        <f t="shared" si="24"/>
        <v>15</v>
      </c>
    </row>
    <row r="439" spans="1:6">
      <c r="A439" t="s">
        <v>4</v>
      </c>
      <c r="B439">
        <v>2</v>
      </c>
      <c r="C439">
        <v>16</v>
      </c>
      <c r="D439" t="b" cm="1">
        <f t="array" aca="1" ref="D439" ca="1">OR(INDEX(積み上げ状況,20-C439+1,B439)=A439,INDEX('040_現在位置'!$I$23:$R$43,21-C439+1,B439)=A439)</f>
        <v>0</v>
      </c>
      <c r="E439" t="e">
        <f t="shared" ca="1" si="23"/>
        <v>#N/A</v>
      </c>
      <c r="F439">
        <f t="shared" si="24"/>
        <v>16</v>
      </c>
    </row>
    <row r="440" spans="1:6">
      <c r="A440" t="s">
        <v>4</v>
      </c>
      <c r="B440">
        <v>2</v>
      </c>
      <c r="C440">
        <v>17</v>
      </c>
      <c r="D440" t="b" cm="1">
        <f t="array" aca="1" ref="D440" ca="1">OR(INDEX(積み上げ状況,20-C440+1,B440)=A440,INDEX('040_現在位置'!$I$23:$R$43,21-C440+1,B440)=A440)</f>
        <v>0</v>
      </c>
      <c r="E440" t="e">
        <f t="shared" ca="1" si="23"/>
        <v>#N/A</v>
      </c>
      <c r="F440">
        <f t="shared" si="24"/>
        <v>17</v>
      </c>
    </row>
    <row r="441" spans="1:6">
      <c r="A441" t="s">
        <v>4</v>
      </c>
      <c r="B441">
        <v>2</v>
      </c>
      <c r="C441">
        <v>18</v>
      </c>
      <c r="D441" t="b" cm="1">
        <f t="array" aca="1" ref="D441" ca="1">OR(INDEX(積み上げ状況,20-C441+1,B441)=A441,INDEX('040_現在位置'!$I$23:$R$43,21-C441+1,B441)=A441)</f>
        <v>0</v>
      </c>
      <c r="E441" t="e">
        <f t="shared" ca="1" si="23"/>
        <v>#N/A</v>
      </c>
      <c r="F441">
        <f t="shared" si="24"/>
        <v>18</v>
      </c>
    </row>
    <row r="442" spans="1:6">
      <c r="A442" t="s">
        <v>4</v>
      </c>
      <c r="B442">
        <v>2</v>
      </c>
      <c r="C442">
        <v>19</v>
      </c>
      <c r="D442" t="b" cm="1">
        <f t="array" aca="1" ref="D442" ca="1">OR(INDEX(積み上げ状況,20-C442+1,B442)=A442,INDEX('040_現在位置'!$I$23:$R$43,21-C442+1,B442)=A442)</f>
        <v>0</v>
      </c>
      <c r="E442" t="e">
        <f t="shared" ca="1" si="23"/>
        <v>#N/A</v>
      </c>
      <c r="F442">
        <f t="shared" si="24"/>
        <v>19</v>
      </c>
    </row>
    <row r="443" spans="1:6">
      <c r="A443" t="s">
        <v>4</v>
      </c>
      <c r="B443">
        <v>2</v>
      </c>
      <c r="C443">
        <v>20</v>
      </c>
      <c r="D443" t="b" cm="1">
        <f t="array" aca="1" ref="D443" ca="1">OR(INDEX(積み上げ状況,20-C443+1,B443)=A443,INDEX('040_現在位置'!$I$23:$R$43,21-C443+1,B443)=A443)</f>
        <v>0</v>
      </c>
      <c r="E443" t="e">
        <f t="shared" ca="1" si="23"/>
        <v>#N/A</v>
      </c>
      <c r="F443">
        <f t="shared" si="24"/>
        <v>20</v>
      </c>
    </row>
    <row r="444" spans="1:6">
      <c r="A444" t="s">
        <v>4</v>
      </c>
      <c r="B444">
        <v>3</v>
      </c>
      <c r="C444">
        <v>1</v>
      </c>
      <c r="D444" t="b" cm="1">
        <f t="array" aca="1" ref="D444" ca="1">OR(INDEX(積み上げ状況,20-C444+1,B444)=A444,INDEX('040_現在位置'!$I$23:$R$43,21-C444+1,B444)=A444)</f>
        <v>0</v>
      </c>
      <c r="E444" t="e">
        <f t="shared" ca="1" si="23"/>
        <v>#N/A</v>
      </c>
      <c r="F444">
        <f t="shared" si="24"/>
        <v>1</v>
      </c>
    </row>
    <row r="445" spans="1:6">
      <c r="A445" t="s">
        <v>4</v>
      </c>
      <c r="B445">
        <v>3</v>
      </c>
      <c r="C445">
        <v>2</v>
      </c>
      <c r="D445" t="b" cm="1">
        <f t="array" aca="1" ref="D445" ca="1">OR(INDEX(積み上げ状況,20-C445+1,B445)=A445,INDEX('040_現在位置'!$I$23:$R$43,21-C445+1,B445)=A445)</f>
        <v>0</v>
      </c>
      <c r="E445" t="e">
        <f t="shared" ca="1" si="23"/>
        <v>#N/A</v>
      </c>
      <c r="F445">
        <f t="shared" si="24"/>
        <v>2</v>
      </c>
    </row>
    <row r="446" spans="1:6">
      <c r="A446" t="s">
        <v>4</v>
      </c>
      <c r="B446">
        <v>3</v>
      </c>
      <c r="C446">
        <v>3</v>
      </c>
      <c r="D446" t="b" cm="1">
        <f t="array" aca="1" ref="D446" ca="1">OR(INDEX(積み上げ状況,20-C446+1,B446)=A446,INDEX('040_現在位置'!$I$23:$R$43,21-C446+1,B446)=A446)</f>
        <v>0</v>
      </c>
      <c r="E446" t="e">
        <f t="shared" ca="1" si="23"/>
        <v>#N/A</v>
      </c>
      <c r="F446">
        <f t="shared" si="24"/>
        <v>3</v>
      </c>
    </row>
    <row r="447" spans="1:6">
      <c r="A447" t="s">
        <v>4</v>
      </c>
      <c r="B447">
        <v>3</v>
      </c>
      <c r="C447">
        <v>4</v>
      </c>
      <c r="D447" t="b" cm="1">
        <f t="array" aca="1" ref="D447" ca="1">OR(INDEX(積み上げ状況,20-C447+1,B447)=A447,INDEX('040_現在位置'!$I$23:$R$43,21-C447+1,B447)=A447)</f>
        <v>0</v>
      </c>
      <c r="E447" t="e">
        <f t="shared" ca="1" si="23"/>
        <v>#N/A</v>
      </c>
      <c r="F447">
        <f t="shared" si="24"/>
        <v>4</v>
      </c>
    </row>
    <row r="448" spans="1:6">
      <c r="A448" t="s">
        <v>4</v>
      </c>
      <c r="B448">
        <v>3</v>
      </c>
      <c r="C448">
        <v>5</v>
      </c>
      <c r="D448" t="b" cm="1">
        <f t="array" aca="1" ref="D448" ca="1">OR(INDEX(積み上げ状況,20-C448+1,B448)=A448,INDEX('040_現在位置'!$I$23:$R$43,21-C448+1,B448)=A448)</f>
        <v>0</v>
      </c>
      <c r="E448" t="e">
        <f t="shared" ca="1" si="23"/>
        <v>#N/A</v>
      </c>
      <c r="F448">
        <f t="shared" si="24"/>
        <v>5</v>
      </c>
    </row>
    <row r="449" spans="1:6">
      <c r="A449" t="s">
        <v>4</v>
      </c>
      <c r="B449">
        <v>3</v>
      </c>
      <c r="C449">
        <v>6</v>
      </c>
      <c r="D449" t="b" cm="1">
        <f t="array" aca="1" ref="D449" ca="1">OR(INDEX(積み上げ状況,20-C449+1,B449)=A449,INDEX('040_現在位置'!$I$23:$R$43,21-C449+1,B449)=A449)</f>
        <v>0</v>
      </c>
      <c r="E449" t="e">
        <f t="shared" ca="1" si="23"/>
        <v>#N/A</v>
      </c>
      <c r="F449">
        <f t="shared" si="24"/>
        <v>6</v>
      </c>
    </row>
    <row r="450" spans="1:6">
      <c r="A450" t="s">
        <v>4</v>
      </c>
      <c r="B450">
        <v>3</v>
      </c>
      <c r="C450">
        <v>7</v>
      </c>
      <c r="D450" t="b" cm="1">
        <f t="array" aca="1" ref="D450" ca="1">OR(INDEX(積み上げ状況,20-C450+1,B450)=A450,INDEX('040_現在位置'!$I$23:$R$43,21-C450+1,B450)=A450)</f>
        <v>0</v>
      </c>
      <c r="E450" t="e">
        <f t="shared" ca="1" si="23"/>
        <v>#N/A</v>
      </c>
      <c r="F450">
        <f t="shared" si="24"/>
        <v>7</v>
      </c>
    </row>
    <row r="451" spans="1:6">
      <c r="A451" t="s">
        <v>4</v>
      </c>
      <c r="B451">
        <v>3</v>
      </c>
      <c r="C451">
        <v>8</v>
      </c>
      <c r="D451" t="b" cm="1">
        <f t="array" aca="1" ref="D451" ca="1">OR(INDEX(積み上げ状況,20-C451+1,B451)=A451,INDEX('040_現在位置'!$I$23:$R$43,21-C451+1,B451)=A451)</f>
        <v>0</v>
      </c>
      <c r="E451" t="e">
        <f t="shared" ca="1" si="23"/>
        <v>#N/A</v>
      </c>
      <c r="F451">
        <f t="shared" si="24"/>
        <v>8</v>
      </c>
    </row>
    <row r="452" spans="1:6">
      <c r="A452" t="s">
        <v>4</v>
      </c>
      <c r="B452">
        <v>3</v>
      </c>
      <c r="C452">
        <v>9</v>
      </c>
      <c r="D452" t="b" cm="1">
        <f t="array" aca="1" ref="D452" ca="1">OR(INDEX(積み上げ状況,20-C452+1,B452)=A452,INDEX('040_現在位置'!$I$23:$R$43,21-C452+1,B452)=A452)</f>
        <v>0</v>
      </c>
      <c r="E452" t="e">
        <f t="shared" ca="1" si="23"/>
        <v>#N/A</v>
      </c>
      <c r="F452">
        <f t="shared" si="24"/>
        <v>9</v>
      </c>
    </row>
    <row r="453" spans="1:6">
      <c r="A453" t="s">
        <v>4</v>
      </c>
      <c r="B453">
        <v>3</v>
      </c>
      <c r="C453">
        <v>10</v>
      </c>
      <c r="D453" t="b" cm="1">
        <f t="array" aca="1" ref="D453" ca="1">OR(INDEX(積み上げ状況,20-C453+1,B453)=A453,INDEX('040_現在位置'!$I$23:$R$43,21-C453+1,B453)=A453)</f>
        <v>0</v>
      </c>
      <c r="E453" t="e">
        <f t="shared" ref="E453:E516" ca="1" si="25">IF(D453,B453,NA())</f>
        <v>#N/A</v>
      </c>
      <c r="F453">
        <f t="shared" si="24"/>
        <v>10</v>
      </c>
    </row>
    <row r="454" spans="1:6">
      <c r="A454" t="s">
        <v>4</v>
      </c>
      <c r="B454">
        <v>3</v>
      </c>
      <c r="C454">
        <v>11</v>
      </c>
      <c r="D454" t="b" cm="1">
        <f t="array" aca="1" ref="D454" ca="1">OR(INDEX(積み上げ状況,20-C454+1,B454)=A454,INDEX('040_現在位置'!$I$23:$R$43,21-C454+1,B454)=A454)</f>
        <v>0</v>
      </c>
      <c r="E454" t="e">
        <f t="shared" ca="1" si="25"/>
        <v>#N/A</v>
      </c>
      <c r="F454">
        <f t="shared" si="24"/>
        <v>11</v>
      </c>
    </row>
    <row r="455" spans="1:6">
      <c r="A455" t="s">
        <v>4</v>
      </c>
      <c r="B455">
        <v>3</v>
      </c>
      <c r="C455">
        <v>12</v>
      </c>
      <c r="D455" t="b" cm="1">
        <f t="array" aca="1" ref="D455" ca="1">OR(INDEX(積み上げ状況,20-C455+1,B455)=A455,INDEX('040_現在位置'!$I$23:$R$43,21-C455+1,B455)=A455)</f>
        <v>0</v>
      </c>
      <c r="E455" t="e">
        <f t="shared" ca="1" si="25"/>
        <v>#N/A</v>
      </c>
      <c r="F455">
        <f t="shared" si="24"/>
        <v>12</v>
      </c>
    </row>
    <row r="456" spans="1:6">
      <c r="A456" t="s">
        <v>4</v>
      </c>
      <c r="B456">
        <v>3</v>
      </c>
      <c r="C456">
        <v>13</v>
      </c>
      <c r="D456" t="b" cm="1">
        <f t="array" aca="1" ref="D456" ca="1">OR(INDEX(積み上げ状況,20-C456+1,B456)=A456,INDEX('040_現在位置'!$I$23:$R$43,21-C456+1,B456)=A456)</f>
        <v>0</v>
      </c>
      <c r="E456" t="e">
        <f t="shared" ca="1" si="25"/>
        <v>#N/A</v>
      </c>
      <c r="F456">
        <f t="shared" si="24"/>
        <v>13</v>
      </c>
    </row>
    <row r="457" spans="1:6">
      <c r="A457" t="s">
        <v>4</v>
      </c>
      <c r="B457">
        <v>3</v>
      </c>
      <c r="C457">
        <v>14</v>
      </c>
      <c r="D457" t="b" cm="1">
        <f t="array" aca="1" ref="D457" ca="1">OR(INDEX(積み上げ状況,20-C457+1,B457)=A457,INDEX('040_現在位置'!$I$23:$R$43,21-C457+1,B457)=A457)</f>
        <v>0</v>
      </c>
      <c r="E457" t="e">
        <f t="shared" ca="1" si="25"/>
        <v>#N/A</v>
      </c>
      <c r="F457">
        <f t="shared" si="24"/>
        <v>14</v>
      </c>
    </row>
    <row r="458" spans="1:6">
      <c r="A458" t="s">
        <v>4</v>
      </c>
      <c r="B458">
        <v>3</v>
      </c>
      <c r="C458">
        <v>15</v>
      </c>
      <c r="D458" t="b" cm="1">
        <f t="array" aca="1" ref="D458" ca="1">OR(INDEX(積み上げ状況,20-C458+1,B458)=A458,INDEX('040_現在位置'!$I$23:$R$43,21-C458+1,B458)=A458)</f>
        <v>0</v>
      </c>
      <c r="E458" t="e">
        <f t="shared" ca="1" si="25"/>
        <v>#N/A</v>
      </c>
      <c r="F458">
        <f t="shared" si="24"/>
        <v>15</v>
      </c>
    </row>
    <row r="459" spans="1:6">
      <c r="A459" t="s">
        <v>4</v>
      </c>
      <c r="B459">
        <v>3</v>
      </c>
      <c r="C459">
        <v>16</v>
      </c>
      <c r="D459" t="b" cm="1">
        <f t="array" aca="1" ref="D459" ca="1">OR(INDEX(積み上げ状況,20-C459+1,B459)=A459,INDEX('040_現在位置'!$I$23:$R$43,21-C459+1,B459)=A459)</f>
        <v>0</v>
      </c>
      <c r="E459" t="e">
        <f t="shared" ca="1" si="25"/>
        <v>#N/A</v>
      </c>
      <c r="F459">
        <f t="shared" si="24"/>
        <v>16</v>
      </c>
    </row>
    <row r="460" spans="1:6">
      <c r="A460" t="s">
        <v>4</v>
      </c>
      <c r="B460">
        <v>3</v>
      </c>
      <c r="C460">
        <v>17</v>
      </c>
      <c r="D460" t="b" cm="1">
        <f t="array" aca="1" ref="D460" ca="1">OR(INDEX(積み上げ状況,20-C460+1,B460)=A460,INDEX('040_現在位置'!$I$23:$R$43,21-C460+1,B460)=A460)</f>
        <v>0</v>
      </c>
      <c r="E460" t="e">
        <f t="shared" ca="1" si="25"/>
        <v>#N/A</v>
      </c>
      <c r="F460">
        <f t="shared" si="24"/>
        <v>17</v>
      </c>
    </row>
    <row r="461" spans="1:6">
      <c r="A461" t="s">
        <v>4</v>
      </c>
      <c r="B461">
        <v>3</v>
      </c>
      <c r="C461">
        <v>18</v>
      </c>
      <c r="D461" t="b" cm="1">
        <f t="array" aca="1" ref="D461" ca="1">OR(INDEX(積み上げ状況,20-C461+1,B461)=A461,INDEX('040_現在位置'!$I$23:$R$43,21-C461+1,B461)=A461)</f>
        <v>0</v>
      </c>
      <c r="E461" t="e">
        <f t="shared" ca="1" si="25"/>
        <v>#N/A</v>
      </c>
      <c r="F461">
        <f t="shared" ref="F461:F524" si="26">C461</f>
        <v>18</v>
      </c>
    </row>
    <row r="462" spans="1:6">
      <c r="A462" t="s">
        <v>4</v>
      </c>
      <c r="B462">
        <v>3</v>
      </c>
      <c r="C462">
        <v>19</v>
      </c>
      <c r="D462" t="b" cm="1">
        <f t="array" aca="1" ref="D462" ca="1">OR(INDEX(積み上げ状況,20-C462+1,B462)=A462,INDEX('040_現在位置'!$I$23:$R$43,21-C462+1,B462)=A462)</f>
        <v>0</v>
      </c>
      <c r="E462" t="e">
        <f t="shared" ca="1" si="25"/>
        <v>#N/A</v>
      </c>
      <c r="F462">
        <f t="shared" si="26"/>
        <v>19</v>
      </c>
    </row>
    <row r="463" spans="1:6">
      <c r="A463" t="s">
        <v>4</v>
      </c>
      <c r="B463">
        <v>3</v>
      </c>
      <c r="C463">
        <v>20</v>
      </c>
      <c r="D463" t="b" cm="1">
        <f t="array" aca="1" ref="D463" ca="1">OR(INDEX(積み上げ状況,20-C463+1,B463)=A463,INDEX('040_現在位置'!$I$23:$R$43,21-C463+1,B463)=A463)</f>
        <v>0</v>
      </c>
      <c r="E463" t="e">
        <f t="shared" ca="1" si="25"/>
        <v>#N/A</v>
      </c>
      <c r="F463">
        <f t="shared" si="26"/>
        <v>20</v>
      </c>
    </row>
    <row r="464" spans="1:6">
      <c r="A464" t="s">
        <v>4</v>
      </c>
      <c r="B464">
        <v>4</v>
      </c>
      <c r="C464">
        <v>1</v>
      </c>
      <c r="D464" t="b" cm="1">
        <f t="array" aca="1" ref="D464" ca="1">OR(INDEX(積み上げ状況,20-C464+1,B464)=A464,INDEX('040_現在位置'!$I$23:$R$43,21-C464+1,B464)=A464)</f>
        <v>0</v>
      </c>
      <c r="E464" t="e">
        <f t="shared" ca="1" si="25"/>
        <v>#N/A</v>
      </c>
      <c r="F464">
        <f t="shared" si="26"/>
        <v>1</v>
      </c>
    </row>
    <row r="465" spans="1:6">
      <c r="A465" t="s">
        <v>4</v>
      </c>
      <c r="B465">
        <v>4</v>
      </c>
      <c r="C465">
        <v>2</v>
      </c>
      <c r="D465" t="b" cm="1">
        <f t="array" aca="1" ref="D465" ca="1">OR(INDEX(積み上げ状況,20-C465+1,B465)=A465,INDEX('040_現在位置'!$I$23:$R$43,21-C465+1,B465)=A465)</f>
        <v>0</v>
      </c>
      <c r="E465" t="e">
        <f t="shared" ca="1" si="25"/>
        <v>#N/A</v>
      </c>
      <c r="F465">
        <f t="shared" si="26"/>
        <v>2</v>
      </c>
    </row>
    <row r="466" spans="1:6">
      <c r="A466" t="s">
        <v>4</v>
      </c>
      <c r="B466">
        <v>4</v>
      </c>
      <c r="C466">
        <v>3</v>
      </c>
      <c r="D466" t="b" cm="1">
        <f t="array" aca="1" ref="D466" ca="1">OR(INDEX(積み上げ状況,20-C466+1,B466)=A466,INDEX('040_現在位置'!$I$23:$R$43,21-C466+1,B466)=A466)</f>
        <v>0</v>
      </c>
      <c r="E466" t="e">
        <f t="shared" ca="1" si="25"/>
        <v>#N/A</v>
      </c>
      <c r="F466">
        <f t="shared" si="26"/>
        <v>3</v>
      </c>
    </row>
    <row r="467" spans="1:6">
      <c r="A467" t="s">
        <v>4</v>
      </c>
      <c r="B467">
        <v>4</v>
      </c>
      <c r="C467">
        <v>4</v>
      </c>
      <c r="D467" t="b" cm="1">
        <f t="array" aca="1" ref="D467" ca="1">OR(INDEX(積み上げ状況,20-C467+1,B467)=A467,INDEX('040_現在位置'!$I$23:$R$43,21-C467+1,B467)=A467)</f>
        <v>0</v>
      </c>
      <c r="E467" t="e">
        <f t="shared" ca="1" si="25"/>
        <v>#N/A</v>
      </c>
      <c r="F467">
        <f t="shared" si="26"/>
        <v>4</v>
      </c>
    </row>
    <row r="468" spans="1:6">
      <c r="A468" t="s">
        <v>4</v>
      </c>
      <c r="B468">
        <v>4</v>
      </c>
      <c r="C468">
        <v>5</v>
      </c>
      <c r="D468" t="b" cm="1">
        <f t="array" aca="1" ref="D468" ca="1">OR(INDEX(積み上げ状況,20-C468+1,B468)=A468,INDEX('040_現在位置'!$I$23:$R$43,21-C468+1,B468)=A468)</f>
        <v>0</v>
      </c>
      <c r="E468" t="e">
        <f t="shared" ca="1" si="25"/>
        <v>#N/A</v>
      </c>
      <c r="F468">
        <f t="shared" si="26"/>
        <v>5</v>
      </c>
    </row>
    <row r="469" spans="1:6">
      <c r="A469" t="s">
        <v>4</v>
      </c>
      <c r="B469">
        <v>4</v>
      </c>
      <c r="C469">
        <v>6</v>
      </c>
      <c r="D469" t="b" cm="1">
        <f t="array" aca="1" ref="D469" ca="1">OR(INDEX(積み上げ状況,20-C469+1,B469)=A469,INDEX('040_現在位置'!$I$23:$R$43,21-C469+1,B469)=A469)</f>
        <v>0</v>
      </c>
      <c r="E469" t="e">
        <f t="shared" ca="1" si="25"/>
        <v>#N/A</v>
      </c>
      <c r="F469">
        <f t="shared" si="26"/>
        <v>6</v>
      </c>
    </row>
    <row r="470" spans="1:6">
      <c r="A470" t="s">
        <v>4</v>
      </c>
      <c r="B470">
        <v>4</v>
      </c>
      <c r="C470">
        <v>7</v>
      </c>
      <c r="D470" t="b" cm="1">
        <f t="array" aca="1" ref="D470" ca="1">OR(INDEX(積み上げ状況,20-C470+1,B470)=A470,INDEX('040_現在位置'!$I$23:$R$43,21-C470+1,B470)=A470)</f>
        <v>0</v>
      </c>
      <c r="E470" t="e">
        <f t="shared" ca="1" si="25"/>
        <v>#N/A</v>
      </c>
      <c r="F470">
        <f t="shared" si="26"/>
        <v>7</v>
      </c>
    </row>
    <row r="471" spans="1:6">
      <c r="A471" t="s">
        <v>4</v>
      </c>
      <c r="B471">
        <v>4</v>
      </c>
      <c r="C471">
        <v>8</v>
      </c>
      <c r="D471" t="b" cm="1">
        <f t="array" aca="1" ref="D471" ca="1">OR(INDEX(積み上げ状況,20-C471+1,B471)=A471,INDEX('040_現在位置'!$I$23:$R$43,21-C471+1,B471)=A471)</f>
        <v>0</v>
      </c>
      <c r="E471" t="e">
        <f t="shared" ca="1" si="25"/>
        <v>#N/A</v>
      </c>
      <c r="F471">
        <f t="shared" si="26"/>
        <v>8</v>
      </c>
    </row>
    <row r="472" spans="1:6">
      <c r="A472" t="s">
        <v>4</v>
      </c>
      <c r="B472">
        <v>4</v>
      </c>
      <c r="C472">
        <v>9</v>
      </c>
      <c r="D472" t="b" cm="1">
        <f t="array" aca="1" ref="D472" ca="1">OR(INDEX(積み上げ状況,20-C472+1,B472)=A472,INDEX('040_現在位置'!$I$23:$R$43,21-C472+1,B472)=A472)</f>
        <v>0</v>
      </c>
      <c r="E472" t="e">
        <f t="shared" ca="1" si="25"/>
        <v>#N/A</v>
      </c>
      <c r="F472">
        <f t="shared" si="26"/>
        <v>9</v>
      </c>
    </row>
    <row r="473" spans="1:6">
      <c r="A473" t="s">
        <v>4</v>
      </c>
      <c r="B473">
        <v>4</v>
      </c>
      <c r="C473">
        <v>10</v>
      </c>
      <c r="D473" t="b" cm="1">
        <f t="array" aca="1" ref="D473" ca="1">OR(INDEX(積み上げ状況,20-C473+1,B473)=A473,INDEX('040_現在位置'!$I$23:$R$43,21-C473+1,B473)=A473)</f>
        <v>0</v>
      </c>
      <c r="E473" t="e">
        <f t="shared" ca="1" si="25"/>
        <v>#N/A</v>
      </c>
      <c r="F473">
        <f t="shared" si="26"/>
        <v>10</v>
      </c>
    </row>
    <row r="474" spans="1:6">
      <c r="A474" t="s">
        <v>4</v>
      </c>
      <c r="B474">
        <v>4</v>
      </c>
      <c r="C474">
        <v>11</v>
      </c>
      <c r="D474" t="b" cm="1">
        <f t="array" aca="1" ref="D474" ca="1">OR(INDEX(積み上げ状況,20-C474+1,B474)=A474,INDEX('040_現在位置'!$I$23:$R$43,21-C474+1,B474)=A474)</f>
        <v>0</v>
      </c>
      <c r="E474" t="e">
        <f t="shared" ca="1" si="25"/>
        <v>#N/A</v>
      </c>
      <c r="F474">
        <f t="shared" si="26"/>
        <v>11</v>
      </c>
    </row>
    <row r="475" spans="1:6">
      <c r="A475" t="s">
        <v>4</v>
      </c>
      <c r="B475">
        <v>4</v>
      </c>
      <c r="C475">
        <v>12</v>
      </c>
      <c r="D475" t="b" cm="1">
        <f t="array" aca="1" ref="D475" ca="1">OR(INDEX(積み上げ状況,20-C475+1,B475)=A475,INDEX('040_現在位置'!$I$23:$R$43,21-C475+1,B475)=A475)</f>
        <v>0</v>
      </c>
      <c r="E475" t="e">
        <f t="shared" ca="1" si="25"/>
        <v>#N/A</v>
      </c>
      <c r="F475">
        <f t="shared" si="26"/>
        <v>12</v>
      </c>
    </row>
    <row r="476" spans="1:6">
      <c r="A476" t="s">
        <v>4</v>
      </c>
      <c r="B476">
        <v>4</v>
      </c>
      <c r="C476">
        <v>13</v>
      </c>
      <c r="D476" t="b" cm="1">
        <f t="array" aca="1" ref="D476" ca="1">OR(INDEX(積み上げ状況,20-C476+1,B476)=A476,INDEX('040_現在位置'!$I$23:$R$43,21-C476+1,B476)=A476)</f>
        <v>0</v>
      </c>
      <c r="E476" t="e">
        <f t="shared" ca="1" si="25"/>
        <v>#N/A</v>
      </c>
      <c r="F476">
        <f t="shared" si="26"/>
        <v>13</v>
      </c>
    </row>
    <row r="477" spans="1:6">
      <c r="A477" t="s">
        <v>4</v>
      </c>
      <c r="B477">
        <v>4</v>
      </c>
      <c r="C477">
        <v>14</v>
      </c>
      <c r="D477" t="b" cm="1">
        <f t="array" aca="1" ref="D477" ca="1">OR(INDEX(積み上げ状況,20-C477+1,B477)=A477,INDEX('040_現在位置'!$I$23:$R$43,21-C477+1,B477)=A477)</f>
        <v>0</v>
      </c>
      <c r="E477" t="e">
        <f t="shared" ca="1" si="25"/>
        <v>#N/A</v>
      </c>
      <c r="F477">
        <f t="shared" si="26"/>
        <v>14</v>
      </c>
    </row>
    <row r="478" spans="1:6">
      <c r="A478" t="s">
        <v>4</v>
      </c>
      <c r="B478">
        <v>4</v>
      </c>
      <c r="C478">
        <v>15</v>
      </c>
      <c r="D478" t="b" cm="1">
        <f t="array" aca="1" ref="D478" ca="1">OR(INDEX(積み上げ状況,20-C478+1,B478)=A478,INDEX('040_現在位置'!$I$23:$R$43,21-C478+1,B478)=A478)</f>
        <v>0</v>
      </c>
      <c r="E478" t="e">
        <f t="shared" ca="1" si="25"/>
        <v>#N/A</v>
      </c>
      <c r="F478">
        <f t="shared" si="26"/>
        <v>15</v>
      </c>
    </row>
    <row r="479" spans="1:6">
      <c r="A479" t="s">
        <v>4</v>
      </c>
      <c r="B479">
        <v>4</v>
      </c>
      <c r="C479">
        <v>16</v>
      </c>
      <c r="D479" t="b" cm="1">
        <f t="array" aca="1" ref="D479" ca="1">OR(INDEX(積み上げ状況,20-C479+1,B479)=A479,INDEX('040_現在位置'!$I$23:$R$43,21-C479+1,B479)=A479)</f>
        <v>0</v>
      </c>
      <c r="E479" t="e">
        <f t="shared" ca="1" si="25"/>
        <v>#N/A</v>
      </c>
      <c r="F479">
        <f t="shared" si="26"/>
        <v>16</v>
      </c>
    </row>
    <row r="480" spans="1:6">
      <c r="A480" t="s">
        <v>4</v>
      </c>
      <c r="B480">
        <v>4</v>
      </c>
      <c r="C480">
        <v>17</v>
      </c>
      <c r="D480" t="b" cm="1">
        <f t="array" aca="1" ref="D480" ca="1">OR(INDEX(積み上げ状況,20-C480+1,B480)=A480,INDEX('040_現在位置'!$I$23:$R$43,21-C480+1,B480)=A480)</f>
        <v>0</v>
      </c>
      <c r="E480" t="e">
        <f t="shared" ca="1" si="25"/>
        <v>#N/A</v>
      </c>
      <c r="F480">
        <f t="shared" si="26"/>
        <v>17</v>
      </c>
    </row>
    <row r="481" spans="1:6">
      <c r="A481" t="s">
        <v>4</v>
      </c>
      <c r="B481">
        <v>4</v>
      </c>
      <c r="C481">
        <v>18</v>
      </c>
      <c r="D481" t="b" cm="1">
        <f t="array" aca="1" ref="D481" ca="1">OR(INDEX(積み上げ状況,20-C481+1,B481)=A481,INDEX('040_現在位置'!$I$23:$R$43,21-C481+1,B481)=A481)</f>
        <v>0</v>
      </c>
      <c r="E481" t="e">
        <f t="shared" ca="1" si="25"/>
        <v>#N/A</v>
      </c>
      <c r="F481">
        <f t="shared" si="26"/>
        <v>18</v>
      </c>
    </row>
    <row r="482" spans="1:6">
      <c r="A482" t="s">
        <v>4</v>
      </c>
      <c r="B482">
        <v>4</v>
      </c>
      <c r="C482">
        <v>19</v>
      </c>
      <c r="D482" t="b" cm="1">
        <f t="array" aca="1" ref="D482" ca="1">OR(INDEX(積み上げ状況,20-C482+1,B482)=A482,INDEX('040_現在位置'!$I$23:$R$43,21-C482+1,B482)=A482)</f>
        <v>0</v>
      </c>
      <c r="E482" t="e">
        <f t="shared" ca="1" si="25"/>
        <v>#N/A</v>
      </c>
      <c r="F482">
        <f t="shared" si="26"/>
        <v>19</v>
      </c>
    </row>
    <row r="483" spans="1:6">
      <c r="A483" t="s">
        <v>4</v>
      </c>
      <c r="B483">
        <v>4</v>
      </c>
      <c r="C483">
        <v>20</v>
      </c>
      <c r="D483" t="b" cm="1">
        <f t="array" aca="1" ref="D483" ca="1">OR(INDEX(積み上げ状況,20-C483+1,B483)=A483,INDEX('040_現在位置'!$I$23:$R$43,21-C483+1,B483)=A483)</f>
        <v>0</v>
      </c>
      <c r="E483" t="e">
        <f t="shared" ca="1" si="25"/>
        <v>#N/A</v>
      </c>
      <c r="F483">
        <f t="shared" si="26"/>
        <v>20</v>
      </c>
    </row>
    <row r="484" spans="1:6">
      <c r="A484" t="s">
        <v>4</v>
      </c>
      <c r="B484">
        <v>5</v>
      </c>
      <c r="C484">
        <v>1</v>
      </c>
      <c r="D484" t="b" cm="1">
        <f t="array" aca="1" ref="D484" ca="1">OR(INDEX(積み上げ状況,20-C484+1,B484)=A484,INDEX('040_現在位置'!$I$23:$R$43,21-C484+1,B484)=A484)</f>
        <v>0</v>
      </c>
      <c r="E484" t="e">
        <f t="shared" ca="1" si="25"/>
        <v>#N/A</v>
      </c>
      <c r="F484">
        <f t="shared" si="26"/>
        <v>1</v>
      </c>
    </row>
    <row r="485" spans="1:6">
      <c r="A485" t="s">
        <v>4</v>
      </c>
      <c r="B485">
        <v>5</v>
      </c>
      <c r="C485">
        <v>2</v>
      </c>
      <c r="D485" t="b" cm="1">
        <f t="array" aca="1" ref="D485" ca="1">OR(INDEX(積み上げ状況,20-C485+1,B485)=A485,INDEX('040_現在位置'!$I$23:$R$43,21-C485+1,B485)=A485)</f>
        <v>0</v>
      </c>
      <c r="E485" t="e">
        <f t="shared" ca="1" si="25"/>
        <v>#N/A</v>
      </c>
      <c r="F485">
        <f t="shared" si="26"/>
        <v>2</v>
      </c>
    </row>
    <row r="486" spans="1:6">
      <c r="A486" t="s">
        <v>4</v>
      </c>
      <c r="B486">
        <v>5</v>
      </c>
      <c r="C486">
        <v>3</v>
      </c>
      <c r="D486" t="b" cm="1">
        <f t="array" aca="1" ref="D486" ca="1">OR(INDEX(積み上げ状況,20-C486+1,B486)=A486,INDEX('040_現在位置'!$I$23:$R$43,21-C486+1,B486)=A486)</f>
        <v>0</v>
      </c>
      <c r="E486" t="e">
        <f t="shared" ca="1" si="25"/>
        <v>#N/A</v>
      </c>
      <c r="F486">
        <f t="shared" si="26"/>
        <v>3</v>
      </c>
    </row>
    <row r="487" spans="1:6">
      <c r="A487" t="s">
        <v>4</v>
      </c>
      <c r="B487">
        <v>5</v>
      </c>
      <c r="C487">
        <v>4</v>
      </c>
      <c r="D487" t="b" cm="1">
        <f t="array" aca="1" ref="D487" ca="1">OR(INDEX(積み上げ状況,20-C487+1,B487)=A487,INDEX('040_現在位置'!$I$23:$R$43,21-C487+1,B487)=A487)</f>
        <v>0</v>
      </c>
      <c r="E487" t="e">
        <f t="shared" ca="1" si="25"/>
        <v>#N/A</v>
      </c>
      <c r="F487">
        <f t="shared" si="26"/>
        <v>4</v>
      </c>
    </row>
    <row r="488" spans="1:6">
      <c r="A488" t="s">
        <v>4</v>
      </c>
      <c r="B488">
        <v>5</v>
      </c>
      <c r="C488">
        <v>5</v>
      </c>
      <c r="D488" t="b" cm="1">
        <f t="array" aca="1" ref="D488" ca="1">OR(INDEX(積み上げ状況,20-C488+1,B488)=A488,INDEX('040_現在位置'!$I$23:$R$43,21-C488+1,B488)=A488)</f>
        <v>0</v>
      </c>
      <c r="E488" t="e">
        <f t="shared" ca="1" si="25"/>
        <v>#N/A</v>
      </c>
      <c r="F488">
        <f t="shared" si="26"/>
        <v>5</v>
      </c>
    </row>
    <row r="489" spans="1:6">
      <c r="A489" t="s">
        <v>4</v>
      </c>
      <c r="B489">
        <v>5</v>
      </c>
      <c r="C489">
        <v>6</v>
      </c>
      <c r="D489" t="b" cm="1">
        <f t="array" aca="1" ref="D489" ca="1">OR(INDEX(積み上げ状況,20-C489+1,B489)=A489,INDEX('040_現在位置'!$I$23:$R$43,21-C489+1,B489)=A489)</f>
        <v>0</v>
      </c>
      <c r="E489" t="e">
        <f t="shared" ca="1" si="25"/>
        <v>#N/A</v>
      </c>
      <c r="F489">
        <f t="shared" si="26"/>
        <v>6</v>
      </c>
    </row>
    <row r="490" spans="1:6">
      <c r="A490" t="s">
        <v>4</v>
      </c>
      <c r="B490">
        <v>5</v>
      </c>
      <c r="C490">
        <v>7</v>
      </c>
      <c r="D490" t="b" cm="1">
        <f t="array" aca="1" ref="D490" ca="1">OR(INDEX(積み上げ状況,20-C490+1,B490)=A490,INDEX('040_現在位置'!$I$23:$R$43,21-C490+1,B490)=A490)</f>
        <v>0</v>
      </c>
      <c r="E490" t="e">
        <f t="shared" ca="1" si="25"/>
        <v>#N/A</v>
      </c>
      <c r="F490">
        <f t="shared" si="26"/>
        <v>7</v>
      </c>
    </row>
    <row r="491" spans="1:6">
      <c r="A491" t="s">
        <v>4</v>
      </c>
      <c r="B491">
        <v>5</v>
      </c>
      <c r="C491">
        <v>8</v>
      </c>
      <c r="D491" t="b" cm="1">
        <f t="array" aca="1" ref="D491" ca="1">OR(INDEX(積み上げ状況,20-C491+1,B491)=A491,INDEX('040_現在位置'!$I$23:$R$43,21-C491+1,B491)=A491)</f>
        <v>0</v>
      </c>
      <c r="E491" t="e">
        <f t="shared" ca="1" si="25"/>
        <v>#N/A</v>
      </c>
      <c r="F491">
        <f t="shared" si="26"/>
        <v>8</v>
      </c>
    </row>
    <row r="492" spans="1:6">
      <c r="A492" t="s">
        <v>4</v>
      </c>
      <c r="B492">
        <v>5</v>
      </c>
      <c r="C492">
        <v>9</v>
      </c>
      <c r="D492" t="b" cm="1">
        <f t="array" aca="1" ref="D492" ca="1">OR(INDEX(積み上げ状況,20-C492+1,B492)=A492,INDEX('040_現在位置'!$I$23:$R$43,21-C492+1,B492)=A492)</f>
        <v>0</v>
      </c>
      <c r="E492" t="e">
        <f t="shared" ca="1" si="25"/>
        <v>#N/A</v>
      </c>
      <c r="F492">
        <f t="shared" si="26"/>
        <v>9</v>
      </c>
    </row>
    <row r="493" spans="1:6">
      <c r="A493" t="s">
        <v>4</v>
      </c>
      <c r="B493">
        <v>5</v>
      </c>
      <c r="C493">
        <v>10</v>
      </c>
      <c r="D493" t="b" cm="1">
        <f t="array" aca="1" ref="D493" ca="1">OR(INDEX(積み上げ状況,20-C493+1,B493)=A493,INDEX('040_現在位置'!$I$23:$R$43,21-C493+1,B493)=A493)</f>
        <v>0</v>
      </c>
      <c r="E493" t="e">
        <f t="shared" ca="1" si="25"/>
        <v>#N/A</v>
      </c>
      <c r="F493">
        <f t="shared" si="26"/>
        <v>10</v>
      </c>
    </row>
    <row r="494" spans="1:6">
      <c r="A494" t="s">
        <v>4</v>
      </c>
      <c r="B494">
        <v>5</v>
      </c>
      <c r="C494">
        <v>11</v>
      </c>
      <c r="D494" t="b" cm="1">
        <f t="array" aca="1" ref="D494" ca="1">OR(INDEX(積み上げ状況,20-C494+1,B494)=A494,INDEX('040_現在位置'!$I$23:$R$43,21-C494+1,B494)=A494)</f>
        <v>0</v>
      </c>
      <c r="E494" t="e">
        <f t="shared" ca="1" si="25"/>
        <v>#N/A</v>
      </c>
      <c r="F494">
        <f t="shared" si="26"/>
        <v>11</v>
      </c>
    </row>
    <row r="495" spans="1:6">
      <c r="A495" t="s">
        <v>4</v>
      </c>
      <c r="B495">
        <v>5</v>
      </c>
      <c r="C495">
        <v>12</v>
      </c>
      <c r="D495" t="b" cm="1">
        <f t="array" aca="1" ref="D495" ca="1">OR(INDEX(積み上げ状況,20-C495+1,B495)=A495,INDEX('040_現在位置'!$I$23:$R$43,21-C495+1,B495)=A495)</f>
        <v>0</v>
      </c>
      <c r="E495" t="e">
        <f t="shared" ca="1" si="25"/>
        <v>#N/A</v>
      </c>
      <c r="F495">
        <f t="shared" si="26"/>
        <v>12</v>
      </c>
    </row>
    <row r="496" spans="1:6">
      <c r="A496" t="s">
        <v>4</v>
      </c>
      <c r="B496">
        <v>5</v>
      </c>
      <c r="C496">
        <v>13</v>
      </c>
      <c r="D496" t="b" cm="1">
        <f t="array" aca="1" ref="D496" ca="1">OR(INDEX(積み上げ状況,20-C496+1,B496)=A496,INDEX('040_現在位置'!$I$23:$R$43,21-C496+1,B496)=A496)</f>
        <v>0</v>
      </c>
      <c r="E496" t="e">
        <f t="shared" ca="1" si="25"/>
        <v>#N/A</v>
      </c>
      <c r="F496">
        <f t="shared" si="26"/>
        <v>13</v>
      </c>
    </row>
    <row r="497" spans="1:6">
      <c r="A497" t="s">
        <v>4</v>
      </c>
      <c r="B497">
        <v>5</v>
      </c>
      <c r="C497">
        <v>14</v>
      </c>
      <c r="D497" t="b" cm="1">
        <f t="array" aca="1" ref="D497" ca="1">OR(INDEX(積み上げ状況,20-C497+1,B497)=A497,INDEX('040_現在位置'!$I$23:$R$43,21-C497+1,B497)=A497)</f>
        <v>0</v>
      </c>
      <c r="E497" t="e">
        <f t="shared" ca="1" si="25"/>
        <v>#N/A</v>
      </c>
      <c r="F497">
        <f t="shared" si="26"/>
        <v>14</v>
      </c>
    </row>
    <row r="498" spans="1:6">
      <c r="A498" t="s">
        <v>4</v>
      </c>
      <c r="B498">
        <v>5</v>
      </c>
      <c r="C498">
        <v>15</v>
      </c>
      <c r="D498" t="b" cm="1">
        <f t="array" aca="1" ref="D498" ca="1">OR(INDEX(積み上げ状況,20-C498+1,B498)=A498,INDEX('040_現在位置'!$I$23:$R$43,21-C498+1,B498)=A498)</f>
        <v>0</v>
      </c>
      <c r="E498" t="e">
        <f t="shared" ca="1" si="25"/>
        <v>#N/A</v>
      </c>
      <c r="F498">
        <f t="shared" si="26"/>
        <v>15</v>
      </c>
    </row>
    <row r="499" spans="1:6">
      <c r="A499" t="s">
        <v>4</v>
      </c>
      <c r="B499">
        <v>5</v>
      </c>
      <c r="C499">
        <v>16</v>
      </c>
      <c r="D499" t="b" cm="1">
        <f t="array" aca="1" ref="D499" ca="1">OR(INDEX(積み上げ状況,20-C499+1,B499)=A499,INDEX('040_現在位置'!$I$23:$R$43,21-C499+1,B499)=A499)</f>
        <v>0</v>
      </c>
      <c r="E499" t="e">
        <f t="shared" ca="1" si="25"/>
        <v>#N/A</v>
      </c>
      <c r="F499">
        <f t="shared" si="26"/>
        <v>16</v>
      </c>
    </row>
    <row r="500" spans="1:6">
      <c r="A500" t="s">
        <v>4</v>
      </c>
      <c r="B500">
        <v>5</v>
      </c>
      <c r="C500">
        <v>17</v>
      </c>
      <c r="D500" t="b" cm="1">
        <f t="array" aca="1" ref="D500" ca="1">OR(INDEX(積み上げ状況,20-C500+1,B500)=A500,INDEX('040_現在位置'!$I$23:$R$43,21-C500+1,B500)=A500)</f>
        <v>0</v>
      </c>
      <c r="E500" t="e">
        <f t="shared" ca="1" si="25"/>
        <v>#N/A</v>
      </c>
      <c r="F500">
        <f t="shared" si="26"/>
        <v>17</v>
      </c>
    </row>
    <row r="501" spans="1:6">
      <c r="A501" t="s">
        <v>4</v>
      </c>
      <c r="B501">
        <v>5</v>
      </c>
      <c r="C501">
        <v>18</v>
      </c>
      <c r="D501" t="b" cm="1">
        <f t="array" aca="1" ref="D501" ca="1">OR(INDEX(積み上げ状況,20-C501+1,B501)=A501,INDEX('040_現在位置'!$I$23:$R$43,21-C501+1,B501)=A501)</f>
        <v>0</v>
      </c>
      <c r="E501" t="e">
        <f t="shared" ca="1" si="25"/>
        <v>#N/A</v>
      </c>
      <c r="F501">
        <f t="shared" si="26"/>
        <v>18</v>
      </c>
    </row>
    <row r="502" spans="1:6">
      <c r="A502" t="s">
        <v>4</v>
      </c>
      <c r="B502">
        <v>5</v>
      </c>
      <c r="C502">
        <v>19</v>
      </c>
      <c r="D502" t="b" cm="1">
        <f t="array" aca="1" ref="D502" ca="1">OR(INDEX(積み上げ状況,20-C502+1,B502)=A502,INDEX('040_現在位置'!$I$23:$R$43,21-C502+1,B502)=A502)</f>
        <v>0</v>
      </c>
      <c r="E502" t="e">
        <f t="shared" ca="1" si="25"/>
        <v>#N/A</v>
      </c>
      <c r="F502">
        <f t="shared" si="26"/>
        <v>19</v>
      </c>
    </row>
    <row r="503" spans="1:6">
      <c r="A503" t="s">
        <v>4</v>
      </c>
      <c r="B503">
        <v>5</v>
      </c>
      <c r="C503">
        <v>20</v>
      </c>
      <c r="D503" t="b" cm="1">
        <f t="array" aca="1" ref="D503" ca="1">OR(INDEX(積み上げ状況,20-C503+1,B503)=A503,INDEX('040_現在位置'!$I$23:$R$43,21-C503+1,B503)=A503)</f>
        <v>0</v>
      </c>
      <c r="E503" t="e">
        <f t="shared" ca="1" si="25"/>
        <v>#N/A</v>
      </c>
      <c r="F503">
        <f t="shared" si="26"/>
        <v>20</v>
      </c>
    </row>
    <row r="504" spans="1:6">
      <c r="A504" t="s">
        <v>4</v>
      </c>
      <c r="B504">
        <v>6</v>
      </c>
      <c r="C504">
        <v>1</v>
      </c>
      <c r="D504" t="b" cm="1">
        <f t="array" aca="1" ref="D504" ca="1">OR(INDEX(積み上げ状況,20-C504+1,B504)=A504,INDEX('040_現在位置'!$I$23:$R$43,21-C504+1,B504)=A504)</f>
        <v>0</v>
      </c>
      <c r="E504" t="e">
        <f t="shared" ca="1" si="25"/>
        <v>#N/A</v>
      </c>
      <c r="F504">
        <f t="shared" si="26"/>
        <v>1</v>
      </c>
    </row>
    <row r="505" spans="1:6">
      <c r="A505" t="s">
        <v>4</v>
      </c>
      <c r="B505">
        <v>6</v>
      </c>
      <c r="C505">
        <v>2</v>
      </c>
      <c r="D505" t="b" cm="1">
        <f t="array" aca="1" ref="D505" ca="1">OR(INDEX(積み上げ状況,20-C505+1,B505)=A505,INDEX('040_現在位置'!$I$23:$R$43,21-C505+1,B505)=A505)</f>
        <v>0</v>
      </c>
      <c r="E505" t="e">
        <f t="shared" ca="1" si="25"/>
        <v>#N/A</v>
      </c>
      <c r="F505">
        <f t="shared" si="26"/>
        <v>2</v>
      </c>
    </row>
    <row r="506" spans="1:6">
      <c r="A506" t="s">
        <v>4</v>
      </c>
      <c r="B506">
        <v>6</v>
      </c>
      <c r="C506">
        <v>3</v>
      </c>
      <c r="D506" t="b" cm="1">
        <f t="array" aca="1" ref="D506" ca="1">OR(INDEX(積み上げ状況,20-C506+1,B506)=A506,INDEX('040_現在位置'!$I$23:$R$43,21-C506+1,B506)=A506)</f>
        <v>0</v>
      </c>
      <c r="E506" t="e">
        <f t="shared" ca="1" si="25"/>
        <v>#N/A</v>
      </c>
      <c r="F506">
        <f t="shared" si="26"/>
        <v>3</v>
      </c>
    </row>
    <row r="507" spans="1:6">
      <c r="A507" t="s">
        <v>4</v>
      </c>
      <c r="B507">
        <v>6</v>
      </c>
      <c r="C507">
        <v>4</v>
      </c>
      <c r="D507" t="b" cm="1">
        <f t="array" aca="1" ref="D507" ca="1">OR(INDEX(積み上げ状況,20-C507+1,B507)=A507,INDEX('040_現在位置'!$I$23:$R$43,21-C507+1,B507)=A507)</f>
        <v>0</v>
      </c>
      <c r="E507" t="e">
        <f t="shared" ca="1" si="25"/>
        <v>#N/A</v>
      </c>
      <c r="F507">
        <f t="shared" si="26"/>
        <v>4</v>
      </c>
    </row>
    <row r="508" spans="1:6">
      <c r="A508" t="s">
        <v>4</v>
      </c>
      <c r="B508">
        <v>6</v>
      </c>
      <c r="C508">
        <v>5</v>
      </c>
      <c r="D508" t="b" cm="1">
        <f t="array" aca="1" ref="D508" ca="1">OR(INDEX(積み上げ状況,20-C508+1,B508)=A508,INDEX('040_現在位置'!$I$23:$R$43,21-C508+1,B508)=A508)</f>
        <v>0</v>
      </c>
      <c r="E508" t="e">
        <f t="shared" ca="1" si="25"/>
        <v>#N/A</v>
      </c>
      <c r="F508">
        <f t="shared" si="26"/>
        <v>5</v>
      </c>
    </row>
    <row r="509" spans="1:6">
      <c r="A509" t="s">
        <v>4</v>
      </c>
      <c r="B509">
        <v>6</v>
      </c>
      <c r="C509">
        <v>6</v>
      </c>
      <c r="D509" t="b" cm="1">
        <f t="array" aca="1" ref="D509" ca="1">OR(INDEX(積み上げ状況,20-C509+1,B509)=A509,INDEX('040_現在位置'!$I$23:$R$43,21-C509+1,B509)=A509)</f>
        <v>0</v>
      </c>
      <c r="E509" t="e">
        <f t="shared" ca="1" si="25"/>
        <v>#N/A</v>
      </c>
      <c r="F509">
        <f t="shared" si="26"/>
        <v>6</v>
      </c>
    </row>
    <row r="510" spans="1:6">
      <c r="A510" t="s">
        <v>4</v>
      </c>
      <c r="B510">
        <v>6</v>
      </c>
      <c r="C510">
        <v>7</v>
      </c>
      <c r="D510" t="b" cm="1">
        <f t="array" aca="1" ref="D510" ca="1">OR(INDEX(積み上げ状況,20-C510+1,B510)=A510,INDEX('040_現在位置'!$I$23:$R$43,21-C510+1,B510)=A510)</f>
        <v>0</v>
      </c>
      <c r="E510" t="e">
        <f t="shared" ca="1" si="25"/>
        <v>#N/A</v>
      </c>
      <c r="F510">
        <f t="shared" si="26"/>
        <v>7</v>
      </c>
    </row>
    <row r="511" spans="1:6">
      <c r="A511" t="s">
        <v>4</v>
      </c>
      <c r="B511">
        <v>6</v>
      </c>
      <c r="C511">
        <v>8</v>
      </c>
      <c r="D511" t="b" cm="1">
        <f t="array" aca="1" ref="D511" ca="1">OR(INDEX(積み上げ状況,20-C511+1,B511)=A511,INDEX('040_現在位置'!$I$23:$R$43,21-C511+1,B511)=A511)</f>
        <v>0</v>
      </c>
      <c r="E511" t="e">
        <f t="shared" ca="1" si="25"/>
        <v>#N/A</v>
      </c>
      <c r="F511">
        <f t="shared" si="26"/>
        <v>8</v>
      </c>
    </row>
    <row r="512" spans="1:6">
      <c r="A512" t="s">
        <v>4</v>
      </c>
      <c r="B512">
        <v>6</v>
      </c>
      <c r="C512">
        <v>9</v>
      </c>
      <c r="D512" t="b" cm="1">
        <f t="array" aca="1" ref="D512" ca="1">OR(INDEX(積み上げ状況,20-C512+1,B512)=A512,INDEX('040_現在位置'!$I$23:$R$43,21-C512+1,B512)=A512)</f>
        <v>0</v>
      </c>
      <c r="E512" t="e">
        <f t="shared" ca="1" si="25"/>
        <v>#N/A</v>
      </c>
      <c r="F512">
        <f t="shared" si="26"/>
        <v>9</v>
      </c>
    </row>
    <row r="513" spans="1:6">
      <c r="A513" t="s">
        <v>4</v>
      </c>
      <c r="B513">
        <v>6</v>
      </c>
      <c r="C513">
        <v>10</v>
      </c>
      <c r="D513" t="b" cm="1">
        <f t="array" aca="1" ref="D513" ca="1">OR(INDEX(積み上げ状況,20-C513+1,B513)=A513,INDEX('040_現在位置'!$I$23:$R$43,21-C513+1,B513)=A513)</f>
        <v>0</v>
      </c>
      <c r="E513" t="e">
        <f t="shared" ca="1" si="25"/>
        <v>#N/A</v>
      </c>
      <c r="F513">
        <f t="shared" si="26"/>
        <v>10</v>
      </c>
    </row>
    <row r="514" spans="1:6">
      <c r="A514" t="s">
        <v>4</v>
      </c>
      <c r="B514">
        <v>6</v>
      </c>
      <c r="C514">
        <v>11</v>
      </c>
      <c r="D514" t="b" cm="1">
        <f t="array" aca="1" ref="D514" ca="1">OR(INDEX(積み上げ状況,20-C514+1,B514)=A514,INDEX('040_現在位置'!$I$23:$R$43,21-C514+1,B514)=A514)</f>
        <v>0</v>
      </c>
      <c r="E514" t="e">
        <f t="shared" ca="1" si="25"/>
        <v>#N/A</v>
      </c>
      <c r="F514">
        <f t="shared" si="26"/>
        <v>11</v>
      </c>
    </row>
    <row r="515" spans="1:6">
      <c r="A515" t="s">
        <v>4</v>
      </c>
      <c r="B515">
        <v>6</v>
      </c>
      <c r="C515">
        <v>12</v>
      </c>
      <c r="D515" t="b" cm="1">
        <f t="array" aca="1" ref="D515" ca="1">OR(INDEX(積み上げ状況,20-C515+1,B515)=A515,INDEX('040_現在位置'!$I$23:$R$43,21-C515+1,B515)=A515)</f>
        <v>0</v>
      </c>
      <c r="E515" t="e">
        <f t="shared" ca="1" si="25"/>
        <v>#N/A</v>
      </c>
      <c r="F515">
        <f t="shared" si="26"/>
        <v>12</v>
      </c>
    </row>
    <row r="516" spans="1:6">
      <c r="A516" t="s">
        <v>4</v>
      </c>
      <c r="B516">
        <v>6</v>
      </c>
      <c r="C516">
        <v>13</v>
      </c>
      <c r="D516" t="b" cm="1">
        <f t="array" aca="1" ref="D516" ca="1">OR(INDEX(積み上げ状況,20-C516+1,B516)=A516,INDEX('040_現在位置'!$I$23:$R$43,21-C516+1,B516)=A516)</f>
        <v>0</v>
      </c>
      <c r="E516" t="e">
        <f t="shared" ca="1" si="25"/>
        <v>#N/A</v>
      </c>
      <c r="F516">
        <f t="shared" si="26"/>
        <v>13</v>
      </c>
    </row>
    <row r="517" spans="1:6">
      <c r="A517" t="s">
        <v>4</v>
      </c>
      <c r="B517">
        <v>6</v>
      </c>
      <c r="C517">
        <v>14</v>
      </c>
      <c r="D517" t="b" cm="1">
        <f t="array" aca="1" ref="D517" ca="1">OR(INDEX(積み上げ状況,20-C517+1,B517)=A517,INDEX('040_現在位置'!$I$23:$R$43,21-C517+1,B517)=A517)</f>
        <v>0</v>
      </c>
      <c r="E517" t="e">
        <f t="shared" ref="E517:E580" ca="1" si="27">IF(D517,B517,NA())</f>
        <v>#N/A</v>
      </c>
      <c r="F517">
        <f t="shared" si="26"/>
        <v>14</v>
      </c>
    </row>
    <row r="518" spans="1:6">
      <c r="A518" t="s">
        <v>4</v>
      </c>
      <c r="B518">
        <v>6</v>
      </c>
      <c r="C518">
        <v>15</v>
      </c>
      <c r="D518" t="b" cm="1">
        <f t="array" aca="1" ref="D518" ca="1">OR(INDEX(積み上げ状況,20-C518+1,B518)=A518,INDEX('040_現在位置'!$I$23:$R$43,21-C518+1,B518)=A518)</f>
        <v>0</v>
      </c>
      <c r="E518" t="e">
        <f t="shared" ca="1" si="27"/>
        <v>#N/A</v>
      </c>
      <c r="F518">
        <f t="shared" si="26"/>
        <v>15</v>
      </c>
    </row>
    <row r="519" spans="1:6">
      <c r="A519" t="s">
        <v>4</v>
      </c>
      <c r="B519">
        <v>6</v>
      </c>
      <c r="C519">
        <v>16</v>
      </c>
      <c r="D519" t="b" cm="1">
        <f t="array" aca="1" ref="D519" ca="1">OR(INDEX(積み上げ状況,20-C519+1,B519)=A519,INDEX('040_現在位置'!$I$23:$R$43,21-C519+1,B519)=A519)</f>
        <v>0</v>
      </c>
      <c r="E519" t="e">
        <f t="shared" ca="1" si="27"/>
        <v>#N/A</v>
      </c>
      <c r="F519">
        <f t="shared" si="26"/>
        <v>16</v>
      </c>
    </row>
    <row r="520" spans="1:6">
      <c r="A520" t="s">
        <v>4</v>
      </c>
      <c r="B520">
        <v>6</v>
      </c>
      <c r="C520">
        <v>17</v>
      </c>
      <c r="D520" t="b" cm="1">
        <f t="array" aca="1" ref="D520" ca="1">OR(INDEX(積み上げ状況,20-C520+1,B520)=A520,INDEX('040_現在位置'!$I$23:$R$43,21-C520+1,B520)=A520)</f>
        <v>0</v>
      </c>
      <c r="E520" t="e">
        <f t="shared" ca="1" si="27"/>
        <v>#N/A</v>
      </c>
      <c r="F520">
        <f t="shared" si="26"/>
        <v>17</v>
      </c>
    </row>
    <row r="521" spans="1:6">
      <c r="A521" t="s">
        <v>4</v>
      </c>
      <c r="B521">
        <v>6</v>
      </c>
      <c r="C521">
        <v>18</v>
      </c>
      <c r="D521" t="b" cm="1">
        <f t="array" aca="1" ref="D521" ca="1">OR(INDEX(積み上げ状況,20-C521+1,B521)=A521,INDEX('040_現在位置'!$I$23:$R$43,21-C521+1,B521)=A521)</f>
        <v>0</v>
      </c>
      <c r="E521" t="e">
        <f t="shared" ca="1" si="27"/>
        <v>#N/A</v>
      </c>
      <c r="F521">
        <f t="shared" si="26"/>
        <v>18</v>
      </c>
    </row>
    <row r="522" spans="1:6">
      <c r="A522" t="s">
        <v>4</v>
      </c>
      <c r="B522">
        <v>6</v>
      </c>
      <c r="C522">
        <v>19</v>
      </c>
      <c r="D522" t="b" cm="1">
        <f t="array" aca="1" ref="D522" ca="1">OR(INDEX(積み上げ状況,20-C522+1,B522)=A522,INDEX('040_現在位置'!$I$23:$R$43,21-C522+1,B522)=A522)</f>
        <v>0</v>
      </c>
      <c r="E522" t="e">
        <f t="shared" ca="1" si="27"/>
        <v>#N/A</v>
      </c>
      <c r="F522">
        <f t="shared" si="26"/>
        <v>19</v>
      </c>
    </row>
    <row r="523" spans="1:6">
      <c r="A523" t="s">
        <v>4</v>
      </c>
      <c r="B523">
        <v>6</v>
      </c>
      <c r="C523">
        <v>20</v>
      </c>
      <c r="D523" t="b" cm="1">
        <f t="array" aca="1" ref="D523" ca="1">OR(INDEX(積み上げ状況,20-C523+1,B523)=A523,INDEX('040_現在位置'!$I$23:$R$43,21-C523+1,B523)=A523)</f>
        <v>0</v>
      </c>
      <c r="E523" t="e">
        <f t="shared" ca="1" si="27"/>
        <v>#N/A</v>
      </c>
      <c r="F523">
        <f t="shared" si="26"/>
        <v>20</v>
      </c>
    </row>
    <row r="524" spans="1:6">
      <c r="A524" t="s">
        <v>4</v>
      </c>
      <c r="B524">
        <v>7</v>
      </c>
      <c r="C524">
        <v>1</v>
      </c>
      <c r="D524" t="b" cm="1">
        <f t="array" aca="1" ref="D524" ca="1">OR(INDEX(積み上げ状況,20-C524+1,B524)=A524,INDEX('040_現在位置'!$I$23:$R$43,21-C524+1,B524)=A524)</f>
        <v>0</v>
      </c>
      <c r="E524" t="e">
        <f t="shared" ca="1" si="27"/>
        <v>#N/A</v>
      </c>
      <c r="F524">
        <f t="shared" si="26"/>
        <v>1</v>
      </c>
    </row>
    <row r="525" spans="1:6">
      <c r="A525" t="s">
        <v>4</v>
      </c>
      <c r="B525">
        <v>7</v>
      </c>
      <c r="C525">
        <v>2</v>
      </c>
      <c r="D525" t="b" cm="1">
        <f t="array" aca="1" ref="D525" ca="1">OR(INDEX(積み上げ状況,20-C525+1,B525)=A525,INDEX('040_現在位置'!$I$23:$R$43,21-C525+1,B525)=A525)</f>
        <v>0</v>
      </c>
      <c r="E525" t="e">
        <f t="shared" ca="1" si="27"/>
        <v>#N/A</v>
      </c>
      <c r="F525">
        <f t="shared" ref="F525:F588" si="28">C525</f>
        <v>2</v>
      </c>
    </row>
    <row r="526" spans="1:6">
      <c r="A526" t="s">
        <v>4</v>
      </c>
      <c r="B526">
        <v>7</v>
      </c>
      <c r="C526">
        <v>3</v>
      </c>
      <c r="D526" t="b" cm="1">
        <f t="array" aca="1" ref="D526" ca="1">OR(INDEX(積み上げ状況,20-C526+1,B526)=A526,INDEX('040_現在位置'!$I$23:$R$43,21-C526+1,B526)=A526)</f>
        <v>0</v>
      </c>
      <c r="E526" t="e">
        <f t="shared" ca="1" si="27"/>
        <v>#N/A</v>
      </c>
      <c r="F526">
        <f t="shared" si="28"/>
        <v>3</v>
      </c>
    </row>
    <row r="527" spans="1:6">
      <c r="A527" t="s">
        <v>4</v>
      </c>
      <c r="B527">
        <v>7</v>
      </c>
      <c r="C527">
        <v>4</v>
      </c>
      <c r="D527" t="b" cm="1">
        <f t="array" aca="1" ref="D527" ca="1">OR(INDEX(積み上げ状況,20-C527+1,B527)=A527,INDEX('040_現在位置'!$I$23:$R$43,21-C527+1,B527)=A527)</f>
        <v>0</v>
      </c>
      <c r="E527" t="e">
        <f t="shared" ca="1" si="27"/>
        <v>#N/A</v>
      </c>
      <c r="F527">
        <f t="shared" si="28"/>
        <v>4</v>
      </c>
    </row>
    <row r="528" spans="1:6">
      <c r="A528" t="s">
        <v>4</v>
      </c>
      <c r="B528">
        <v>7</v>
      </c>
      <c r="C528">
        <v>5</v>
      </c>
      <c r="D528" t="b" cm="1">
        <f t="array" aca="1" ref="D528" ca="1">OR(INDEX(積み上げ状況,20-C528+1,B528)=A528,INDEX('040_現在位置'!$I$23:$R$43,21-C528+1,B528)=A528)</f>
        <v>0</v>
      </c>
      <c r="E528" t="e">
        <f t="shared" ca="1" si="27"/>
        <v>#N/A</v>
      </c>
      <c r="F528">
        <f t="shared" si="28"/>
        <v>5</v>
      </c>
    </row>
    <row r="529" spans="1:6">
      <c r="A529" t="s">
        <v>4</v>
      </c>
      <c r="B529">
        <v>7</v>
      </c>
      <c r="C529">
        <v>6</v>
      </c>
      <c r="D529" t="b" cm="1">
        <f t="array" aca="1" ref="D529" ca="1">OR(INDEX(積み上げ状況,20-C529+1,B529)=A529,INDEX('040_現在位置'!$I$23:$R$43,21-C529+1,B529)=A529)</f>
        <v>0</v>
      </c>
      <c r="E529" t="e">
        <f t="shared" ca="1" si="27"/>
        <v>#N/A</v>
      </c>
      <c r="F529">
        <f t="shared" si="28"/>
        <v>6</v>
      </c>
    </row>
    <row r="530" spans="1:6">
      <c r="A530" t="s">
        <v>4</v>
      </c>
      <c r="B530">
        <v>7</v>
      </c>
      <c r="C530">
        <v>7</v>
      </c>
      <c r="D530" t="b" cm="1">
        <f t="array" aca="1" ref="D530" ca="1">OR(INDEX(積み上げ状況,20-C530+1,B530)=A530,INDEX('040_現在位置'!$I$23:$R$43,21-C530+1,B530)=A530)</f>
        <v>0</v>
      </c>
      <c r="E530" t="e">
        <f t="shared" ca="1" si="27"/>
        <v>#N/A</v>
      </c>
      <c r="F530">
        <f t="shared" si="28"/>
        <v>7</v>
      </c>
    </row>
    <row r="531" spans="1:6">
      <c r="A531" t="s">
        <v>4</v>
      </c>
      <c r="B531">
        <v>7</v>
      </c>
      <c r="C531">
        <v>8</v>
      </c>
      <c r="D531" t="b" cm="1">
        <f t="array" aca="1" ref="D531" ca="1">OR(INDEX(積み上げ状況,20-C531+1,B531)=A531,INDEX('040_現在位置'!$I$23:$R$43,21-C531+1,B531)=A531)</f>
        <v>0</v>
      </c>
      <c r="E531" t="e">
        <f t="shared" ca="1" si="27"/>
        <v>#N/A</v>
      </c>
      <c r="F531">
        <f t="shared" si="28"/>
        <v>8</v>
      </c>
    </row>
    <row r="532" spans="1:6">
      <c r="A532" t="s">
        <v>4</v>
      </c>
      <c r="B532">
        <v>7</v>
      </c>
      <c r="C532">
        <v>9</v>
      </c>
      <c r="D532" t="b" cm="1">
        <f t="array" aca="1" ref="D532" ca="1">OR(INDEX(積み上げ状況,20-C532+1,B532)=A532,INDEX('040_現在位置'!$I$23:$R$43,21-C532+1,B532)=A532)</f>
        <v>0</v>
      </c>
      <c r="E532" t="e">
        <f t="shared" ca="1" si="27"/>
        <v>#N/A</v>
      </c>
      <c r="F532">
        <f t="shared" si="28"/>
        <v>9</v>
      </c>
    </row>
    <row r="533" spans="1:6">
      <c r="A533" t="s">
        <v>4</v>
      </c>
      <c r="B533">
        <v>7</v>
      </c>
      <c r="C533">
        <v>10</v>
      </c>
      <c r="D533" t="b" cm="1">
        <f t="array" aca="1" ref="D533" ca="1">OR(INDEX(積み上げ状況,20-C533+1,B533)=A533,INDEX('040_現在位置'!$I$23:$R$43,21-C533+1,B533)=A533)</f>
        <v>0</v>
      </c>
      <c r="E533" t="e">
        <f t="shared" ca="1" si="27"/>
        <v>#N/A</v>
      </c>
      <c r="F533">
        <f t="shared" si="28"/>
        <v>10</v>
      </c>
    </row>
    <row r="534" spans="1:6">
      <c r="A534" t="s">
        <v>4</v>
      </c>
      <c r="B534">
        <v>7</v>
      </c>
      <c r="C534">
        <v>11</v>
      </c>
      <c r="D534" t="b" cm="1">
        <f t="array" aca="1" ref="D534" ca="1">OR(INDEX(積み上げ状況,20-C534+1,B534)=A534,INDEX('040_現在位置'!$I$23:$R$43,21-C534+1,B534)=A534)</f>
        <v>0</v>
      </c>
      <c r="E534" t="e">
        <f t="shared" ca="1" si="27"/>
        <v>#N/A</v>
      </c>
      <c r="F534">
        <f t="shared" si="28"/>
        <v>11</v>
      </c>
    </row>
    <row r="535" spans="1:6">
      <c r="A535" t="s">
        <v>4</v>
      </c>
      <c r="B535">
        <v>7</v>
      </c>
      <c r="C535">
        <v>12</v>
      </c>
      <c r="D535" t="b" cm="1">
        <f t="array" aca="1" ref="D535" ca="1">OR(INDEX(積み上げ状況,20-C535+1,B535)=A535,INDEX('040_現在位置'!$I$23:$R$43,21-C535+1,B535)=A535)</f>
        <v>0</v>
      </c>
      <c r="E535" t="e">
        <f t="shared" ca="1" si="27"/>
        <v>#N/A</v>
      </c>
      <c r="F535">
        <f t="shared" si="28"/>
        <v>12</v>
      </c>
    </row>
    <row r="536" spans="1:6">
      <c r="A536" t="s">
        <v>4</v>
      </c>
      <c r="B536">
        <v>7</v>
      </c>
      <c r="C536">
        <v>13</v>
      </c>
      <c r="D536" t="b" cm="1">
        <f t="array" aca="1" ref="D536" ca="1">OR(INDEX(積み上げ状況,20-C536+1,B536)=A536,INDEX('040_現在位置'!$I$23:$R$43,21-C536+1,B536)=A536)</f>
        <v>0</v>
      </c>
      <c r="E536" t="e">
        <f t="shared" ca="1" si="27"/>
        <v>#N/A</v>
      </c>
      <c r="F536">
        <f t="shared" si="28"/>
        <v>13</v>
      </c>
    </row>
    <row r="537" spans="1:6">
      <c r="A537" t="s">
        <v>4</v>
      </c>
      <c r="B537">
        <v>7</v>
      </c>
      <c r="C537">
        <v>14</v>
      </c>
      <c r="D537" t="b" cm="1">
        <f t="array" aca="1" ref="D537" ca="1">OR(INDEX(積み上げ状況,20-C537+1,B537)=A537,INDEX('040_現在位置'!$I$23:$R$43,21-C537+1,B537)=A537)</f>
        <v>0</v>
      </c>
      <c r="E537" t="e">
        <f t="shared" ca="1" si="27"/>
        <v>#N/A</v>
      </c>
      <c r="F537">
        <f t="shared" si="28"/>
        <v>14</v>
      </c>
    </row>
    <row r="538" spans="1:6">
      <c r="A538" t="s">
        <v>4</v>
      </c>
      <c r="B538">
        <v>7</v>
      </c>
      <c r="C538">
        <v>15</v>
      </c>
      <c r="D538" t="b" cm="1">
        <f t="array" aca="1" ref="D538" ca="1">OR(INDEX(積み上げ状況,20-C538+1,B538)=A538,INDEX('040_現在位置'!$I$23:$R$43,21-C538+1,B538)=A538)</f>
        <v>0</v>
      </c>
      <c r="E538" t="e">
        <f t="shared" ca="1" si="27"/>
        <v>#N/A</v>
      </c>
      <c r="F538">
        <f t="shared" si="28"/>
        <v>15</v>
      </c>
    </row>
    <row r="539" spans="1:6">
      <c r="A539" t="s">
        <v>4</v>
      </c>
      <c r="B539">
        <v>7</v>
      </c>
      <c r="C539">
        <v>16</v>
      </c>
      <c r="D539" t="b" cm="1">
        <f t="array" aca="1" ref="D539" ca="1">OR(INDEX(積み上げ状況,20-C539+1,B539)=A539,INDEX('040_現在位置'!$I$23:$R$43,21-C539+1,B539)=A539)</f>
        <v>0</v>
      </c>
      <c r="E539" t="e">
        <f t="shared" ca="1" si="27"/>
        <v>#N/A</v>
      </c>
      <c r="F539">
        <f t="shared" si="28"/>
        <v>16</v>
      </c>
    </row>
    <row r="540" spans="1:6">
      <c r="A540" t="s">
        <v>4</v>
      </c>
      <c r="B540">
        <v>7</v>
      </c>
      <c r="C540">
        <v>17</v>
      </c>
      <c r="D540" t="b" cm="1">
        <f t="array" aca="1" ref="D540" ca="1">OR(INDEX(積み上げ状況,20-C540+1,B540)=A540,INDEX('040_現在位置'!$I$23:$R$43,21-C540+1,B540)=A540)</f>
        <v>0</v>
      </c>
      <c r="E540" t="e">
        <f t="shared" ca="1" si="27"/>
        <v>#N/A</v>
      </c>
      <c r="F540">
        <f t="shared" si="28"/>
        <v>17</v>
      </c>
    </row>
    <row r="541" spans="1:6">
      <c r="A541" t="s">
        <v>4</v>
      </c>
      <c r="B541">
        <v>7</v>
      </c>
      <c r="C541">
        <v>18</v>
      </c>
      <c r="D541" t="b" cm="1">
        <f t="array" aca="1" ref="D541" ca="1">OR(INDEX(積み上げ状況,20-C541+1,B541)=A541,INDEX('040_現在位置'!$I$23:$R$43,21-C541+1,B541)=A541)</f>
        <v>0</v>
      </c>
      <c r="E541" t="e">
        <f t="shared" ca="1" si="27"/>
        <v>#N/A</v>
      </c>
      <c r="F541">
        <f t="shared" si="28"/>
        <v>18</v>
      </c>
    </row>
    <row r="542" spans="1:6">
      <c r="A542" t="s">
        <v>4</v>
      </c>
      <c r="B542">
        <v>7</v>
      </c>
      <c r="C542">
        <v>19</v>
      </c>
      <c r="D542" t="b" cm="1">
        <f t="array" aca="1" ref="D542" ca="1">OR(INDEX(積み上げ状況,20-C542+1,B542)=A542,INDEX('040_現在位置'!$I$23:$R$43,21-C542+1,B542)=A542)</f>
        <v>0</v>
      </c>
      <c r="E542" t="e">
        <f t="shared" ca="1" si="27"/>
        <v>#N/A</v>
      </c>
      <c r="F542">
        <f t="shared" si="28"/>
        <v>19</v>
      </c>
    </row>
    <row r="543" spans="1:6">
      <c r="A543" t="s">
        <v>4</v>
      </c>
      <c r="B543">
        <v>7</v>
      </c>
      <c r="C543">
        <v>20</v>
      </c>
      <c r="D543" t="b" cm="1">
        <f t="array" aca="1" ref="D543" ca="1">OR(INDEX(積み上げ状況,20-C543+1,B543)=A543,INDEX('040_現在位置'!$I$23:$R$43,21-C543+1,B543)=A543)</f>
        <v>0</v>
      </c>
      <c r="E543" t="e">
        <f t="shared" ca="1" si="27"/>
        <v>#N/A</v>
      </c>
      <c r="F543">
        <f t="shared" si="28"/>
        <v>20</v>
      </c>
    </row>
    <row r="544" spans="1:6">
      <c r="A544" t="s">
        <v>4</v>
      </c>
      <c r="B544">
        <v>8</v>
      </c>
      <c r="C544">
        <v>1</v>
      </c>
      <c r="D544" t="b" cm="1">
        <f t="array" aca="1" ref="D544" ca="1">OR(INDEX(積み上げ状況,20-C544+1,B544)=A544,INDEX('040_現在位置'!$I$23:$R$43,21-C544+1,B544)=A544)</f>
        <v>0</v>
      </c>
      <c r="E544" t="e">
        <f t="shared" ca="1" si="27"/>
        <v>#N/A</v>
      </c>
      <c r="F544">
        <f t="shared" si="28"/>
        <v>1</v>
      </c>
    </row>
    <row r="545" spans="1:6">
      <c r="A545" t="s">
        <v>4</v>
      </c>
      <c r="B545">
        <v>8</v>
      </c>
      <c r="C545">
        <v>2</v>
      </c>
      <c r="D545" t="b" cm="1">
        <f t="array" aca="1" ref="D545" ca="1">OR(INDEX(積み上げ状況,20-C545+1,B545)=A545,INDEX('040_現在位置'!$I$23:$R$43,21-C545+1,B545)=A545)</f>
        <v>0</v>
      </c>
      <c r="E545" t="e">
        <f t="shared" ca="1" si="27"/>
        <v>#N/A</v>
      </c>
      <c r="F545">
        <f t="shared" si="28"/>
        <v>2</v>
      </c>
    </row>
    <row r="546" spans="1:6">
      <c r="A546" t="s">
        <v>4</v>
      </c>
      <c r="B546">
        <v>8</v>
      </c>
      <c r="C546">
        <v>3</v>
      </c>
      <c r="D546" t="b" cm="1">
        <f t="array" aca="1" ref="D546" ca="1">OR(INDEX(積み上げ状況,20-C546+1,B546)=A546,INDEX('040_現在位置'!$I$23:$R$43,21-C546+1,B546)=A546)</f>
        <v>0</v>
      </c>
      <c r="E546" t="e">
        <f t="shared" ca="1" si="27"/>
        <v>#N/A</v>
      </c>
      <c r="F546">
        <f t="shared" si="28"/>
        <v>3</v>
      </c>
    </row>
    <row r="547" spans="1:6">
      <c r="A547" t="s">
        <v>4</v>
      </c>
      <c r="B547">
        <v>8</v>
      </c>
      <c r="C547">
        <v>4</v>
      </c>
      <c r="D547" t="b" cm="1">
        <f t="array" aca="1" ref="D547" ca="1">OR(INDEX(積み上げ状況,20-C547+1,B547)=A547,INDEX('040_現在位置'!$I$23:$R$43,21-C547+1,B547)=A547)</f>
        <v>0</v>
      </c>
      <c r="E547" t="e">
        <f t="shared" ca="1" si="27"/>
        <v>#N/A</v>
      </c>
      <c r="F547">
        <f t="shared" si="28"/>
        <v>4</v>
      </c>
    </row>
    <row r="548" spans="1:6">
      <c r="A548" t="s">
        <v>4</v>
      </c>
      <c r="B548">
        <v>8</v>
      </c>
      <c r="C548">
        <v>5</v>
      </c>
      <c r="D548" t="b" cm="1">
        <f t="array" aca="1" ref="D548" ca="1">OR(INDEX(積み上げ状況,20-C548+1,B548)=A548,INDEX('040_現在位置'!$I$23:$R$43,21-C548+1,B548)=A548)</f>
        <v>0</v>
      </c>
      <c r="E548" t="e">
        <f t="shared" ca="1" si="27"/>
        <v>#N/A</v>
      </c>
      <c r="F548">
        <f t="shared" si="28"/>
        <v>5</v>
      </c>
    </row>
    <row r="549" spans="1:6">
      <c r="A549" t="s">
        <v>4</v>
      </c>
      <c r="B549">
        <v>8</v>
      </c>
      <c r="C549">
        <v>6</v>
      </c>
      <c r="D549" t="b" cm="1">
        <f t="array" aca="1" ref="D549" ca="1">OR(INDEX(積み上げ状況,20-C549+1,B549)=A549,INDEX('040_現在位置'!$I$23:$R$43,21-C549+1,B549)=A549)</f>
        <v>0</v>
      </c>
      <c r="E549" t="e">
        <f t="shared" ca="1" si="27"/>
        <v>#N/A</v>
      </c>
      <c r="F549">
        <f t="shared" si="28"/>
        <v>6</v>
      </c>
    </row>
    <row r="550" spans="1:6">
      <c r="A550" t="s">
        <v>4</v>
      </c>
      <c r="B550">
        <v>8</v>
      </c>
      <c r="C550">
        <v>7</v>
      </c>
      <c r="D550" t="b" cm="1">
        <f t="array" aca="1" ref="D550" ca="1">OR(INDEX(積み上げ状況,20-C550+1,B550)=A550,INDEX('040_現在位置'!$I$23:$R$43,21-C550+1,B550)=A550)</f>
        <v>0</v>
      </c>
      <c r="E550" t="e">
        <f t="shared" ca="1" si="27"/>
        <v>#N/A</v>
      </c>
      <c r="F550">
        <f t="shared" si="28"/>
        <v>7</v>
      </c>
    </row>
    <row r="551" spans="1:6">
      <c r="A551" t="s">
        <v>4</v>
      </c>
      <c r="B551">
        <v>8</v>
      </c>
      <c r="C551">
        <v>8</v>
      </c>
      <c r="D551" t="b" cm="1">
        <f t="array" aca="1" ref="D551" ca="1">OR(INDEX(積み上げ状況,20-C551+1,B551)=A551,INDEX('040_現在位置'!$I$23:$R$43,21-C551+1,B551)=A551)</f>
        <v>0</v>
      </c>
      <c r="E551" t="e">
        <f t="shared" ca="1" si="27"/>
        <v>#N/A</v>
      </c>
      <c r="F551">
        <f t="shared" si="28"/>
        <v>8</v>
      </c>
    </row>
    <row r="552" spans="1:6">
      <c r="A552" t="s">
        <v>4</v>
      </c>
      <c r="B552">
        <v>8</v>
      </c>
      <c r="C552">
        <v>9</v>
      </c>
      <c r="D552" t="b" cm="1">
        <f t="array" aca="1" ref="D552" ca="1">OR(INDEX(積み上げ状況,20-C552+1,B552)=A552,INDEX('040_現在位置'!$I$23:$R$43,21-C552+1,B552)=A552)</f>
        <v>0</v>
      </c>
      <c r="E552" t="e">
        <f t="shared" ca="1" si="27"/>
        <v>#N/A</v>
      </c>
      <c r="F552">
        <f t="shared" si="28"/>
        <v>9</v>
      </c>
    </row>
    <row r="553" spans="1:6">
      <c r="A553" t="s">
        <v>4</v>
      </c>
      <c r="B553">
        <v>8</v>
      </c>
      <c r="C553">
        <v>10</v>
      </c>
      <c r="D553" t="b" cm="1">
        <f t="array" aca="1" ref="D553" ca="1">OR(INDEX(積み上げ状況,20-C553+1,B553)=A553,INDEX('040_現在位置'!$I$23:$R$43,21-C553+1,B553)=A553)</f>
        <v>0</v>
      </c>
      <c r="E553" t="e">
        <f t="shared" ca="1" si="27"/>
        <v>#N/A</v>
      </c>
      <c r="F553">
        <f t="shared" si="28"/>
        <v>10</v>
      </c>
    </row>
    <row r="554" spans="1:6">
      <c r="A554" t="s">
        <v>4</v>
      </c>
      <c r="B554">
        <v>8</v>
      </c>
      <c r="C554">
        <v>11</v>
      </c>
      <c r="D554" t="b" cm="1">
        <f t="array" aca="1" ref="D554" ca="1">OR(INDEX(積み上げ状況,20-C554+1,B554)=A554,INDEX('040_現在位置'!$I$23:$R$43,21-C554+1,B554)=A554)</f>
        <v>0</v>
      </c>
      <c r="E554" t="e">
        <f t="shared" ca="1" si="27"/>
        <v>#N/A</v>
      </c>
      <c r="F554">
        <f t="shared" si="28"/>
        <v>11</v>
      </c>
    </row>
    <row r="555" spans="1:6">
      <c r="A555" t="s">
        <v>4</v>
      </c>
      <c r="B555">
        <v>8</v>
      </c>
      <c r="C555">
        <v>12</v>
      </c>
      <c r="D555" t="b" cm="1">
        <f t="array" aca="1" ref="D555" ca="1">OR(INDEX(積み上げ状況,20-C555+1,B555)=A555,INDEX('040_現在位置'!$I$23:$R$43,21-C555+1,B555)=A555)</f>
        <v>0</v>
      </c>
      <c r="E555" t="e">
        <f t="shared" ca="1" si="27"/>
        <v>#N/A</v>
      </c>
      <c r="F555">
        <f t="shared" si="28"/>
        <v>12</v>
      </c>
    </row>
    <row r="556" spans="1:6">
      <c r="A556" t="s">
        <v>4</v>
      </c>
      <c r="B556">
        <v>8</v>
      </c>
      <c r="C556">
        <v>13</v>
      </c>
      <c r="D556" t="b" cm="1">
        <f t="array" aca="1" ref="D556" ca="1">OR(INDEX(積み上げ状況,20-C556+1,B556)=A556,INDEX('040_現在位置'!$I$23:$R$43,21-C556+1,B556)=A556)</f>
        <v>0</v>
      </c>
      <c r="E556" t="e">
        <f t="shared" ca="1" si="27"/>
        <v>#N/A</v>
      </c>
      <c r="F556">
        <f t="shared" si="28"/>
        <v>13</v>
      </c>
    </row>
    <row r="557" spans="1:6">
      <c r="A557" t="s">
        <v>4</v>
      </c>
      <c r="B557">
        <v>8</v>
      </c>
      <c r="C557">
        <v>14</v>
      </c>
      <c r="D557" t="b" cm="1">
        <f t="array" aca="1" ref="D557" ca="1">OR(INDEX(積み上げ状況,20-C557+1,B557)=A557,INDEX('040_現在位置'!$I$23:$R$43,21-C557+1,B557)=A557)</f>
        <v>0</v>
      </c>
      <c r="E557" t="e">
        <f t="shared" ca="1" si="27"/>
        <v>#N/A</v>
      </c>
      <c r="F557">
        <f t="shared" si="28"/>
        <v>14</v>
      </c>
    </row>
    <row r="558" spans="1:6">
      <c r="A558" t="s">
        <v>4</v>
      </c>
      <c r="B558">
        <v>8</v>
      </c>
      <c r="C558">
        <v>15</v>
      </c>
      <c r="D558" t="b" cm="1">
        <f t="array" aca="1" ref="D558" ca="1">OR(INDEX(積み上げ状況,20-C558+1,B558)=A558,INDEX('040_現在位置'!$I$23:$R$43,21-C558+1,B558)=A558)</f>
        <v>0</v>
      </c>
      <c r="E558" t="e">
        <f t="shared" ca="1" si="27"/>
        <v>#N/A</v>
      </c>
      <c r="F558">
        <f t="shared" si="28"/>
        <v>15</v>
      </c>
    </row>
    <row r="559" spans="1:6">
      <c r="A559" t="s">
        <v>4</v>
      </c>
      <c r="B559">
        <v>8</v>
      </c>
      <c r="C559">
        <v>16</v>
      </c>
      <c r="D559" t="b" cm="1">
        <f t="array" aca="1" ref="D559" ca="1">OR(INDEX(積み上げ状況,20-C559+1,B559)=A559,INDEX('040_現在位置'!$I$23:$R$43,21-C559+1,B559)=A559)</f>
        <v>0</v>
      </c>
      <c r="E559" t="e">
        <f t="shared" ca="1" si="27"/>
        <v>#N/A</v>
      </c>
      <c r="F559">
        <f t="shared" si="28"/>
        <v>16</v>
      </c>
    </row>
    <row r="560" spans="1:6">
      <c r="A560" t="s">
        <v>4</v>
      </c>
      <c r="B560">
        <v>8</v>
      </c>
      <c r="C560">
        <v>17</v>
      </c>
      <c r="D560" t="b" cm="1">
        <f t="array" aca="1" ref="D560" ca="1">OR(INDEX(積み上げ状況,20-C560+1,B560)=A560,INDEX('040_現在位置'!$I$23:$R$43,21-C560+1,B560)=A560)</f>
        <v>0</v>
      </c>
      <c r="E560" t="e">
        <f t="shared" ca="1" si="27"/>
        <v>#N/A</v>
      </c>
      <c r="F560">
        <f t="shared" si="28"/>
        <v>17</v>
      </c>
    </row>
    <row r="561" spans="1:6">
      <c r="A561" t="s">
        <v>4</v>
      </c>
      <c r="B561">
        <v>8</v>
      </c>
      <c r="C561">
        <v>18</v>
      </c>
      <c r="D561" t="b" cm="1">
        <f t="array" aca="1" ref="D561" ca="1">OR(INDEX(積み上げ状況,20-C561+1,B561)=A561,INDEX('040_現在位置'!$I$23:$R$43,21-C561+1,B561)=A561)</f>
        <v>0</v>
      </c>
      <c r="E561" t="e">
        <f t="shared" ca="1" si="27"/>
        <v>#N/A</v>
      </c>
      <c r="F561">
        <f t="shared" si="28"/>
        <v>18</v>
      </c>
    </row>
    <row r="562" spans="1:6">
      <c r="A562" t="s">
        <v>4</v>
      </c>
      <c r="B562">
        <v>8</v>
      </c>
      <c r="C562">
        <v>19</v>
      </c>
      <c r="D562" t="b" cm="1">
        <f t="array" aca="1" ref="D562" ca="1">OR(INDEX(積み上げ状況,20-C562+1,B562)=A562,INDEX('040_現在位置'!$I$23:$R$43,21-C562+1,B562)=A562)</f>
        <v>0</v>
      </c>
      <c r="E562" t="e">
        <f t="shared" ca="1" si="27"/>
        <v>#N/A</v>
      </c>
      <c r="F562">
        <f t="shared" si="28"/>
        <v>19</v>
      </c>
    </row>
    <row r="563" spans="1:6">
      <c r="A563" t="s">
        <v>4</v>
      </c>
      <c r="B563">
        <v>8</v>
      </c>
      <c r="C563">
        <v>20</v>
      </c>
      <c r="D563" t="b" cm="1">
        <f t="array" aca="1" ref="D563" ca="1">OR(INDEX(積み上げ状況,20-C563+1,B563)=A563,INDEX('040_現在位置'!$I$23:$R$43,21-C563+1,B563)=A563)</f>
        <v>0</v>
      </c>
      <c r="E563" t="e">
        <f t="shared" ca="1" si="27"/>
        <v>#N/A</v>
      </c>
      <c r="F563">
        <f t="shared" si="28"/>
        <v>20</v>
      </c>
    </row>
    <row r="564" spans="1:6">
      <c r="A564" t="s">
        <v>4</v>
      </c>
      <c r="B564">
        <v>9</v>
      </c>
      <c r="C564">
        <v>1</v>
      </c>
      <c r="D564" t="b" cm="1">
        <f t="array" aca="1" ref="D564" ca="1">OR(INDEX(積み上げ状況,20-C564+1,B564)=A564,INDEX('040_現在位置'!$I$23:$R$43,21-C564+1,B564)=A564)</f>
        <v>0</v>
      </c>
      <c r="E564" t="e">
        <f t="shared" ca="1" si="27"/>
        <v>#N/A</v>
      </c>
      <c r="F564">
        <f t="shared" si="28"/>
        <v>1</v>
      </c>
    </row>
    <row r="565" spans="1:6">
      <c r="A565" t="s">
        <v>4</v>
      </c>
      <c r="B565">
        <v>9</v>
      </c>
      <c r="C565">
        <v>2</v>
      </c>
      <c r="D565" t="b" cm="1">
        <f t="array" aca="1" ref="D565" ca="1">OR(INDEX(積み上げ状況,20-C565+1,B565)=A565,INDEX('040_現在位置'!$I$23:$R$43,21-C565+1,B565)=A565)</f>
        <v>0</v>
      </c>
      <c r="E565" t="e">
        <f t="shared" ca="1" si="27"/>
        <v>#N/A</v>
      </c>
      <c r="F565">
        <f t="shared" si="28"/>
        <v>2</v>
      </c>
    </row>
    <row r="566" spans="1:6">
      <c r="A566" t="s">
        <v>4</v>
      </c>
      <c r="B566">
        <v>9</v>
      </c>
      <c r="C566">
        <v>3</v>
      </c>
      <c r="D566" t="b" cm="1">
        <f t="array" aca="1" ref="D566" ca="1">OR(INDEX(積み上げ状況,20-C566+1,B566)=A566,INDEX('040_現在位置'!$I$23:$R$43,21-C566+1,B566)=A566)</f>
        <v>0</v>
      </c>
      <c r="E566" t="e">
        <f t="shared" ca="1" si="27"/>
        <v>#N/A</v>
      </c>
      <c r="F566">
        <f t="shared" si="28"/>
        <v>3</v>
      </c>
    </row>
    <row r="567" spans="1:6">
      <c r="A567" t="s">
        <v>4</v>
      </c>
      <c r="B567">
        <v>9</v>
      </c>
      <c r="C567">
        <v>4</v>
      </c>
      <c r="D567" t="b" cm="1">
        <f t="array" aca="1" ref="D567" ca="1">OR(INDEX(積み上げ状況,20-C567+1,B567)=A567,INDEX('040_現在位置'!$I$23:$R$43,21-C567+1,B567)=A567)</f>
        <v>0</v>
      </c>
      <c r="E567" t="e">
        <f t="shared" ca="1" si="27"/>
        <v>#N/A</v>
      </c>
      <c r="F567">
        <f t="shared" si="28"/>
        <v>4</v>
      </c>
    </row>
    <row r="568" spans="1:6">
      <c r="A568" t="s">
        <v>4</v>
      </c>
      <c r="B568">
        <v>9</v>
      </c>
      <c r="C568">
        <v>5</v>
      </c>
      <c r="D568" t="b" cm="1">
        <f t="array" aca="1" ref="D568" ca="1">OR(INDEX(積み上げ状況,20-C568+1,B568)=A568,INDEX('040_現在位置'!$I$23:$R$43,21-C568+1,B568)=A568)</f>
        <v>0</v>
      </c>
      <c r="E568" t="e">
        <f t="shared" ca="1" si="27"/>
        <v>#N/A</v>
      </c>
      <c r="F568">
        <f t="shared" si="28"/>
        <v>5</v>
      </c>
    </row>
    <row r="569" spans="1:6">
      <c r="A569" t="s">
        <v>4</v>
      </c>
      <c r="B569">
        <v>9</v>
      </c>
      <c r="C569">
        <v>6</v>
      </c>
      <c r="D569" t="b" cm="1">
        <f t="array" aca="1" ref="D569" ca="1">OR(INDEX(積み上げ状況,20-C569+1,B569)=A569,INDEX('040_現在位置'!$I$23:$R$43,21-C569+1,B569)=A569)</f>
        <v>0</v>
      </c>
      <c r="E569" t="e">
        <f t="shared" ca="1" si="27"/>
        <v>#N/A</v>
      </c>
      <c r="F569">
        <f t="shared" si="28"/>
        <v>6</v>
      </c>
    </row>
    <row r="570" spans="1:6">
      <c r="A570" t="s">
        <v>4</v>
      </c>
      <c r="B570">
        <v>9</v>
      </c>
      <c r="C570">
        <v>7</v>
      </c>
      <c r="D570" t="b" cm="1">
        <f t="array" aca="1" ref="D570" ca="1">OR(INDEX(積み上げ状況,20-C570+1,B570)=A570,INDEX('040_現在位置'!$I$23:$R$43,21-C570+1,B570)=A570)</f>
        <v>0</v>
      </c>
      <c r="E570" t="e">
        <f t="shared" ca="1" si="27"/>
        <v>#N/A</v>
      </c>
      <c r="F570">
        <f t="shared" si="28"/>
        <v>7</v>
      </c>
    </row>
    <row r="571" spans="1:6">
      <c r="A571" t="s">
        <v>4</v>
      </c>
      <c r="B571">
        <v>9</v>
      </c>
      <c r="C571">
        <v>8</v>
      </c>
      <c r="D571" t="b" cm="1">
        <f t="array" aca="1" ref="D571" ca="1">OR(INDEX(積み上げ状況,20-C571+1,B571)=A571,INDEX('040_現在位置'!$I$23:$R$43,21-C571+1,B571)=A571)</f>
        <v>0</v>
      </c>
      <c r="E571" t="e">
        <f t="shared" ca="1" si="27"/>
        <v>#N/A</v>
      </c>
      <c r="F571">
        <f t="shared" si="28"/>
        <v>8</v>
      </c>
    </row>
    <row r="572" spans="1:6">
      <c r="A572" t="s">
        <v>4</v>
      </c>
      <c r="B572">
        <v>9</v>
      </c>
      <c r="C572">
        <v>9</v>
      </c>
      <c r="D572" t="b" cm="1">
        <f t="array" aca="1" ref="D572" ca="1">OR(INDEX(積み上げ状況,20-C572+1,B572)=A572,INDEX('040_現在位置'!$I$23:$R$43,21-C572+1,B572)=A572)</f>
        <v>0</v>
      </c>
      <c r="E572" t="e">
        <f t="shared" ca="1" si="27"/>
        <v>#N/A</v>
      </c>
      <c r="F572">
        <f t="shared" si="28"/>
        <v>9</v>
      </c>
    </row>
    <row r="573" spans="1:6">
      <c r="A573" t="s">
        <v>4</v>
      </c>
      <c r="B573">
        <v>9</v>
      </c>
      <c r="C573">
        <v>10</v>
      </c>
      <c r="D573" t="b" cm="1">
        <f t="array" aca="1" ref="D573" ca="1">OR(INDEX(積み上げ状況,20-C573+1,B573)=A573,INDEX('040_現在位置'!$I$23:$R$43,21-C573+1,B573)=A573)</f>
        <v>0</v>
      </c>
      <c r="E573" t="e">
        <f t="shared" ca="1" si="27"/>
        <v>#N/A</v>
      </c>
      <c r="F573">
        <f t="shared" si="28"/>
        <v>10</v>
      </c>
    </row>
    <row r="574" spans="1:6">
      <c r="A574" t="s">
        <v>4</v>
      </c>
      <c r="B574">
        <v>9</v>
      </c>
      <c r="C574">
        <v>11</v>
      </c>
      <c r="D574" t="b" cm="1">
        <f t="array" aca="1" ref="D574" ca="1">OR(INDEX(積み上げ状況,20-C574+1,B574)=A574,INDEX('040_現在位置'!$I$23:$R$43,21-C574+1,B574)=A574)</f>
        <v>0</v>
      </c>
      <c r="E574" t="e">
        <f t="shared" ca="1" si="27"/>
        <v>#N/A</v>
      </c>
      <c r="F574">
        <f t="shared" si="28"/>
        <v>11</v>
      </c>
    </row>
    <row r="575" spans="1:6">
      <c r="A575" t="s">
        <v>4</v>
      </c>
      <c r="B575">
        <v>9</v>
      </c>
      <c r="C575">
        <v>12</v>
      </c>
      <c r="D575" t="b" cm="1">
        <f t="array" aca="1" ref="D575" ca="1">OR(INDEX(積み上げ状況,20-C575+1,B575)=A575,INDEX('040_現在位置'!$I$23:$R$43,21-C575+1,B575)=A575)</f>
        <v>0</v>
      </c>
      <c r="E575" t="e">
        <f t="shared" ca="1" si="27"/>
        <v>#N/A</v>
      </c>
      <c r="F575">
        <f t="shared" si="28"/>
        <v>12</v>
      </c>
    </row>
    <row r="576" spans="1:6">
      <c r="A576" t="s">
        <v>4</v>
      </c>
      <c r="B576">
        <v>9</v>
      </c>
      <c r="C576">
        <v>13</v>
      </c>
      <c r="D576" t="b" cm="1">
        <f t="array" aca="1" ref="D576" ca="1">OR(INDEX(積み上げ状況,20-C576+1,B576)=A576,INDEX('040_現在位置'!$I$23:$R$43,21-C576+1,B576)=A576)</f>
        <v>0</v>
      </c>
      <c r="E576" t="e">
        <f t="shared" ca="1" si="27"/>
        <v>#N/A</v>
      </c>
      <c r="F576">
        <f t="shared" si="28"/>
        <v>13</v>
      </c>
    </row>
    <row r="577" spans="1:6">
      <c r="A577" t="s">
        <v>4</v>
      </c>
      <c r="B577">
        <v>9</v>
      </c>
      <c r="C577">
        <v>14</v>
      </c>
      <c r="D577" t="b" cm="1">
        <f t="array" aca="1" ref="D577" ca="1">OR(INDEX(積み上げ状況,20-C577+1,B577)=A577,INDEX('040_現在位置'!$I$23:$R$43,21-C577+1,B577)=A577)</f>
        <v>0</v>
      </c>
      <c r="E577" t="e">
        <f t="shared" ca="1" si="27"/>
        <v>#N/A</v>
      </c>
      <c r="F577">
        <f t="shared" si="28"/>
        <v>14</v>
      </c>
    </row>
    <row r="578" spans="1:6">
      <c r="A578" t="s">
        <v>4</v>
      </c>
      <c r="B578">
        <v>9</v>
      </c>
      <c r="C578">
        <v>15</v>
      </c>
      <c r="D578" t="b" cm="1">
        <f t="array" aca="1" ref="D578" ca="1">OR(INDEX(積み上げ状況,20-C578+1,B578)=A578,INDEX('040_現在位置'!$I$23:$R$43,21-C578+1,B578)=A578)</f>
        <v>0</v>
      </c>
      <c r="E578" t="e">
        <f t="shared" ca="1" si="27"/>
        <v>#N/A</v>
      </c>
      <c r="F578">
        <f t="shared" si="28"/>
        <v>15</v>
      </c>
    </row>
    <row r="579" spans="1:6">
      <c r="A579" t="s">
        <v>4</v>
      </c>
      <c r="B579">
        <v>9</v>
      </c>
      <c r="C579">
        <v>16</v>
      </c>
      <c r="D579" t="b" cm="1">
        <f t="array" aca="1" ref="D579" ca="1">OR(INDEX(積み上げ状況,20-C579+1,B579)=A579,INDEX('040_現在位置'!$I$23:$R$43,21-C579+1,B579)=A579)</f>
        <v>0</v>
      </c>
      <c r="E579" t="e">
        <f t="shared" ca="1" si="27"/>
        <v>#N/A</v>
      </c>
      <c r="F579">
        <f t="shared" si="28"/>
        <v>16</v>
      </c>
    </row>
    <row r="580" spans="1:6">
      <c r="A580" t="s">
        <v>4</v>
      </c>
      <c r="B580">
        <v>9</v>
      </c>
      <c r="C580">
        <v>17</v>
      </c>
      <c r="D580" t="b" cm="1">
        <f t="array" aca="1" ref="D580" ca="1">OR(INDEX(積み上げ状況,20-C580+1,B580)=A580,INDEX('040_現在位置'!$I$23:$R$43,21-C580+1,B580)=A580)</f>
        <v>0</v>
      </c>
      <c r="E580" t="e">
        <f t="shared" ca="1" si="27"/>
        <v>#N/A</v>
      </c>
      <c r="F580">
        <f t="shared" si="28"/>
        <v>17</v>
      </c>
    </row>
    <row r="581" spans="1:6">
      <c r="A581" t="s">
        <v>4</v>
      </c>
      <c r="B581">
        <v>9</v>
      </c>
      <c r="C581">
        <v>18</v>
      </c>
      <c r="D581" t="b" cm="1">
        <f t="array" aca="1" ref="D581" ca="1">OR(INDEX(積み上げ状況,20-C581+1,B581)=A581,INDEX('040_現在位置'!$I$23:$R$43,21-C581+1,B581)=A581)</f>
        <v>0</v>
      </c>
      <c r="E581" t="e">
        <f t="shared" ref="E581:E644" ca="1" si="29">IF(D581,B581,NA())</f>
        <v>#N/A</v>
      </c>
      <c r="F581">
        <f t="shared" si="28"/>
        <v>18</v>
      </c>
    </row>
    <row r="582" spans="1:6">
      <c r="A582" t="s">
        <v>4</v>
      </c>
      <c r="B582">
        <v>9</v>
      </c>
      <c r="C582">
        <v>19</v>
      </c>
      <c r="D582" t="b" cm="1">
        <f t="array" aca="1" ref="D582" ca="1">OR(INDEX(積み上げ状況,20-C582+1,B582)=A582,INDEX('040_現在位置'!$I$23:$R$43,21-C582+1,B582)=A582)</f>
        <v>0</v>
      </c>
      <c r="E582" t="e">
        <f t="shared" ca="1" si="29"/>
        <v>#N/A</v>
      </c>
      <c r="F582">
        <f t="shared" si="28"/>
        <v>19</v>
      </c>
    </row>
    <row r="583" spans="1:6">
      <c r="A583" t="s">
        <v>4</v>
      </c>
      <c r="B583">
        <v>9</v>
      </c>
      <c r="C583">
        <v>20</v>
      </c>
      <c r="D583" t="b" cm="1">
        <f t="array" aca="1" ref="D583" ca="1">OR(INDEX(積み上げ状況,20-C583+1,B583)=A583,INDEX('040_現在位置'!$I$23:$R$43,21-C583+1,B583)=A583)</f>
        <v>0</v>
      </c>
      <c r="E583" t="e">
        <f t="shared" ca="1" si="29"/>
        <v>#N/A</v>
      </c>
      <c r="F583">
        <f t="shared" si="28"/>
        <v>20</v>
      </c>
    </row>
    <row r="584" spans="1:6">
      <c r="A584" t="s">
        <v>4</v>
      </c>
      <c r="B584">
        <v>10</v>
      </c>
      <c r="C584">
        <v>1</v>
      </c>
      <c r="D584" t="b" cm="1">
        <f t="array" aca="1" ref="D584" ca="1">OR(INDEX(積み上げ状況,20-C584+1,B584)=A584,INDEX('040_現在位置'!$I$23:$R$43,21-C584+1,B584)=A584)</f>
        <v>0</v>
      </c>
      <c r="E584" t="e">
        <f t="shared" ca="1" si="29"/>
        <v>#N/A</v>
      </c>
      <c r="F584">
        <f t="shared" si="28"/>
        <v>1</v>
      </c>
    </row>
    <row r="585" spans="1:6">
      <c r="A585" t="s">
        <v>4</v>
      </c>
      <c r="B585">
        <v>10</v>
      </c>
      <c r="C585">
        <v>2</v>
      </c>
      <c r="D585" t="b" cm="1">
        <f t="array" aca="1" ref="D585" ca="1">OR(INDEX(積み上げ状況,20-C585+1,B585)=A585,INDEX('040_現在位置'!$I$23:$R$43,21-C585+1,B585)=A585)</f>
        <v>0</v>
      </c>
      <c r="E585" t="e">
        <f t="shared" ca="1" si="29"/>
        <v>#N/A</v>
      </c>
      <c r="F585">
        <f t="shared" si="28"/>
        <v>2</v>
      </c>
    </row>
    <row r="586" spans="1:6">
      <c r="A586" t="s">
        <v>4</v>
      </c>
      <c r="B586">
        <v>10</v>
      </c>
      <c r="C586">
        <v>3</v>
      </c>
      <c r="D586" t="b" cm="1">
        <f t="array" aca="1" ref="D586" ca="1">OR(INDEX(積み上げ状況,20-C586+1,B586)=A586,INDEX('040_現在位置'!$I$23:$R$43,21-C586+1,B586)=A586)</f>
        <v>0</v>
      </c>
      <c r="E586" t="e">
        <f t="shared" ca="1" si="29"/>
        <v>#N/A</v>
      </c>
      <c r="F586">
        <f t="shared" si="28"/>
        <v>3</v>
      </c>
    </row>
    <row r="587" spans="1:6">
      <c r="A587" t="s">
        <v>4</v>
      </c>
      <c r="B587">
        <v>10</v>
      </c>
      <c r="C587">
        <v>4</v>
      </c>
      <c r="D587" t="b" cm="1">
        <f t="array" aca="1" ref="D587" ca="1">OR(INDEX(積み上げ状況,20-C587+1,B587)=A587,INDEX('040_現在位置'!$I$23:$R$43,21-C587+1,B587)=A587)</f>
        <v>0</v>
      </c>
      <c r="E587" t="e">
        <f t="shared" ca="1" si="29"/>
        <v>#N/A</v>
      </c>
      <c r="F587">
        <f t="shared" si="28"/>
        <v>4</v>
      </c>
    </row>
    <row r="588" spans="1:6">
      <c r="A588" t="s">
        <v>4</v>
      </c>
      <c r="B588">
        <v>10</v>
      </c>
      <c r="C588">
        <v>5</v>
      </c>
      <c r="D588" t="b" cm="1">
        <f t="array" aca="1" ref="D588" ca="1">OR(INDEX(積み上げ状況,20-C588+1,B588)=A588,INDEX('040_現在位置'!$I$23:$R$43,21-C588+1,B588)=A588)</f>
        <v>0</v>
      </c>
      <c r="E588" t="e">
        <f t="shared" ca="1" si="29"/>
        <v>#N/A</v>
      </c>
      <c r="F588">
        <f t="shared" si="28"/>
        <v>5</v>
      </c>
    </row>
    <row r="589" spans="1:6">
      <c r="A589" t="s">
        <v>4</v>
      </c>
      <c r="B589">
        <v>10</v>
      </c>
      <c r="C589">
        <v>6</v>
      </c>
      <c r="D589" t="b" cm="1">
        <f t="array" aca="1" ref="D589" ca="1">OR(INDEX(積み上げ状況,20-C589+1,B589)=A589,INDEX('040_現在位置'!$I$23:$R$43,21-C589+1,B589)=A589)</f>
        <v>0</v>
      </c>
      <c r="E589" t="e">
        <f t="shared" ca="1" si="29"/>
        <v>#N/A</v>
      </c>
      <c r="F589">
        <f t="shared" ref="F589:F652" si="30">C589</f>
        <v>6</v>
      </c>
    </row>
    <row r="590" spans="1:6">
      <c r="A590" t="s">
        <v>4</v>
      </c>
      <c r="B590">
        <v>10</v>
      </c>
      <c r="C590">
        <v>7</v>
      </c>
      <c r="D590" t="b" cm="1">
        <f t="array" aca="1" ref="D590" ca="1">OR(INDEX(積み上げ状況,20-C590+1,B590)=A590,INDEX('040_現在位置'!$I$23:$R$43,21-C590+1,B590)=A590)</f>
        <v>0</v>
      </c>
      <c r="E590" t="e">
        <f t="shared" ca="1" si="29"/>
        <v>#N/A</v>
      </c>
      <c r="F590">
        <f t="shared" si="30"/>
        <v>7</v>
      </c>
    </row>
    <row r="591" spans="1:6">
      <c r="A591" t="s">
        <v>4</v>
      </c>
      <c r="B591">
        <v>10</v>
      </c>
      <c r="C591">
        <v>8</v>
      </c>
      <c r="D591" t="b" cm="1">
        <f t="array" aca="1" ref="D591" ca="1">OR(INDEX(積み上げ状況,20-C591+1,B591)=A591,INDEX('040_現在位置'!$I$23:$R$43,21-C591+1,B591)=A591)</f>
        <v>0</v>
      </c>
      <c r="E591" t="e">
        <f t="shared" ca="1" si="29"/>
        <v>#N/A</v>
      </c>
      <c r="F591">
        <f t="shared" si="30"/>
        <v>8</v>
      </c>
    </row>
    <row r="592" spans="1:6">
      <c r="A592" t="s">
        <v>4</v>
      </c>
      <c r="B592">
        <v>10</v>
      </c>
      <c r="C592">
        <v>9</v>
      </c>
      <c r="D592" t="b" cm="1">
        <f t="array" aca="1" ref="D592" ca="1">OR(INDEX(積み上げ状況,20-C592+1,B592)=A592,INDEX('040_現在位置'!$I$23:$R$43,21-C592+1,B592)=A592)</f>
        <v>0</v>
      </c>
      <c r="E592" t="e">
        <f t="shared" ca="1" si="29"/>
        <v>#N/A</v>
      </c>
      <c r="F592">
        <f t="shared" si="30"/>
        <v>9</v>
      </c>
    </row>
    <row r="593" spans="1:6">
      <c r="A593" t="s">
        <v>4</v>
      </c>
      <c r="B593">
        <v>10</v>
      </c>
      <c r="C593">
        <v>10</v>
      </c>
      <c r="D593" t="b" cm="1">
        <f t="array" aca="1" ref="D593" ca="1">OR(INDEX(積み上げ状況,20-C593+1,B593)=A593,INDEX('040_現在位置'!$I$23:$R$43,21-C593+1,B593)=A593)</f>
        <v>0</v>
      </c>
      <c r="E593" t="e">
        <f t="shared" ca="1" si="29"/>
        <v>#N/A</v>
      </c>
      <c r="F593">
        <f t="shared" si="30"/>
        <v>10</v>
      </c>
    </row>
    <row r="594" spans="1:6">
      <c r="A594" t="s">
        <v>4</v>
      </c>
      <c r="B594">
        <v>10</v>
      </c>
      <c r="C594">
        <v>11</v>
      </c>
      <c r="D594" t="b" cm="1">
        <f t="array" aca="1" ref="D594" ca="1">OR(INDEX(積み上げ状況,20-C594+1,B594)=A594,INDEX('040_現在位置'!$I$23:$R$43,21-C594+1,B594)=A594)</f>
        <v>0</v>
      </c>
      <c r="E594" t="e">
        <f t="shared" ca="1" si="29"/>
        <v>#N/A</v>
      </c>
      <c r="F594">
        <f t="shared" si="30"/>
        <v>11</v>
      </c>
    </row>
    <row r="595" spans="1:6">
      <c r="A595" t="s">
        <v>4</v>
      </c>
      <c r="B595">
        <v>10</v>
      </c>
      <c r="C595">
        <v>12</v>
      </c>
      <c r="D595" t="b" cm="1">
        <f t="array" aca="1" ref="D595" ca="1">OR(INDEX(積み上げ状況,20-C595+1,B595)=A595,INDEX('040_現在位置'!$I$23:$R$43,21-C595+1,B595)=A595)</f>
        <v>0</v>
      </c>
      <c r="E595" t="e">
        <f t="shared" ca="1" si="29"/>
        <v>#N/A</v>
      </c>
      <c r="F595">
        <f t="shared" si="30"/>
        <v>12</v>
      </c>
    </row>
    <row r="596" spans="1:6">
      <c r="A596" t="s">
        <v>4</v>
      </c>
      <c r="B596">
        <v>10</v>
      </c>
      <c r="C596">
        <v>13</v>
      </c>
      <c r="D596" t="b" cm="1">
        <f t="array" aca="1" ref="D596" ca="1">OR(INDEX(積み上げ状況,20-C596+1,B596)=A596,INDEX('040_現在位置'!$I$23:$R$43,21-C596+1,B596)=A596)</f>
        <v>0</v>
      </c>
      <c r="E596" t="e">
        <f t="shared" ca="1" si="29"/>
        <v>#N/A</v>
      </c>
      <c r="F596">
        <f t="shared" si="30"/>
        <v>13</v>
      </c>
    </row>
    <row r="597" spans="1:6">
      <c r="A597" t="s">
        <v>4</v>
      </c>
      <c r="B597">
        <v>10</v>
      </c>
      <c r="C597">
        <v>14</v>
      </c>
      <c r="D597" t="b" cm="1">
        <f t="array" aca="1" ref="D597" ca="1">OR(INDEX(積み上げ状況,20-C597+1,B597)=A597,INDEX('040_現在位置'!$I$23:$R$43,21-C597+1,B597)=A597)</f>
        <v>0</v>
      </c>
      <c r="E597" t="e">
        <f t="shared" ca="1" si="29"/>
        <v>#N/A</v>
      </c>
      <c r="F597">
        <f t="shared" si="30"/>
        <v>14</v>
      </c>
    </row>
    <row r="598" spans="1:6">
      <c r="A598" t="s">
        <v>4</v>
      </c>
      <c r="B598">
        <v>10</v>
      </c>
      <c r="C598">
        <v>15</v>
      </c>
      <c r="D598" t="b" cm="1">
        <f t="array" aca="1" ref="D598" ca="1">OR(INDEX(積み上げ状況,20-C598+1,B598)=A598,INDEX('040_現在位置'!$I$23:$R$43,21-C598+1,B598)=A598)</f>
        <v>0</v>
      </c>
      <c r="E598" t="e">
        <f t="shared" ca="1" si="29"/>
        <v>#N/A</v>
      </c>
      <c r="F598">
        <f t="shared" si="30"/>
        <v>15</v>
      </c>
    </row>
    <row r="599" spans="1:6">
      <c r="A599" t="s">
        <v>4</v>
      </c>
      <c r="B599">
        <v>10</v>
      </c>
      <c r="C599">
        <v>16</v>
      </c>
      <c r="D599" t="b" cm="1">
        <f t="array" aca="1" ref="D599" ca="1">OR(INDEX(積み上げ状況,20-C599+1,B599)=A599,INDEX('040_現在位置'!$I$23:$R$43,21-C599+1,B599)=A599)</f>
        <v>0</v>
      </c>
      <c r="E599" t="e">
        <f t="shared" ca="1" si="29"/>
        <v>#N/A</v>
      </c>
      <c r="F599">
        <f t="shared" si="30"/>
        <v>16</v>
      </c>
    </row>
    <row r="600" spans="1:6">
      <c r="A600" t="s">
        <v>4</v>
      </c>
      <c r="B600">
        <v>10</v>
      </c>
      <c r="C600">
        <v>17</v>
      </c>
      <c r="D600" t="b" cm="1">
        <f t="array" aca="1" ref="D600" ca="1">OR(INDEX(積み上げ状況,20-C600+1,B600)=A600,INDEX('040_現在位置'!$I$23:$R$43,21-C600+1,B600)=A600)</f>
        <v>0</v>
      </c>
      <c r="E600" t="e">
        <f t="shared" ca="1" si="29"/>
        <v>#N/A</v>
      </c>
      <c r="F600">
        <f t="shared" si="30"/>
        <v>17</v>
      </c>
    </row>
    <row r="601" spans="1:6">
      <c r="A601" t="s">
        <v>4</v>
      </c>
      <c r="B601">
        <v>10</v>
      </c>
      <c r="C601">
        <v>18</v>
      </c>
      <c r="D601" t="b" cm="1">
        <f t="array" aca="1" ref="D601" ca="1">OR(INDEX(積み上げ状況,20-C601+1,B601)=A601,INDEX('040_現在位置'!$I$23:$R$43,21-C601+1,B601)=A601)</f>
        <v>0</v>
      </c>
      <c r="E601" t="e">
        <f t="shared" ca="1" si="29"/>
        <v>#N/A</v>
      </c>
      <c r="F601">
        <f t="shared" si="30"/>
        <v>18</v>
      </c>
    </row>
    <row r="602" spans="1:6">
      <c r="A602" t="s">
        <v>4</v>
      </c>
      <c r="B602">
        <v>10</v>
      </c>
      <c r="C602">
        <v>19</v>
      </c>
      <c r="D602" t="b" cm="1">
        <f t="array" aca="1" ref="D602" ca="1">OR(INDEX(積み上げ状況,20-C602+1,B602)=A602,INDEX('040_現在位置'!$I$23:$R$43,21-C602+1,B602)=A602)</f>
        <v>0</v>
      </c>
      <c r="E602" t="e">
        <f t="shared" ca="1" si="29"/>
        <v>#N/A</v>
      </c>
      <c r="F602">
        <f t="shared" si="30"/>
        <v>19</v>
      </c>
    </row>
    <row r="603" spans="1:6">
      <c r="A603" t="s">
        <v>4</v>
      </c>
      <c r="B603">
        <v>10</v>
      </c>
      <c r="C603">
        <v>20</v>
      </c>
      <c r="D603" t="b" cm="1">
        <f t="array" aca="1" ref="D603" ca="1">OR(INDEX(積み上げ状況,20-C603+1,B603)=A603,INDEX('040_現在位置'!$I$23:$R$43,21-C603+1,B603)=A603)</f>
        <v>0</v>
      </c>
      <c r="E603" t="e">
        <f t="shared" ca="1" si="29"/>
        <v>#N/A</v>
      </c>
      <c r="F603">
        <f t="shared" si="30"/>
        <v>20</v>
      </c>
    </row>
    <row r="604" spans="1:6">
      <c r="A604" t="s">
        <v>5</v>
      </c>
      <c r="B604">
        <v>1</v>
      </c>
      <c r="C604">
        <v>1</v>
      </c>
      <c r="D604" t="b" cm="1">
        <f t="array" aca="1" ref="D604" ca="1">OR(INDEX(積み上げ状況,20-C604+1,B604)=A604,INDEX('040_現在位置'!$I$23:$R$43,21-C604+1,B604)=A604)</f>
        <v>0</v>
      </c>
      <c r="E604" t="e">
        <f t="shared" ca="1" si="29"/>
        <v>#N/A</v>
      </c>
      <c r="F604">
        <f t="shared" si="30"/>
        <v>1</v>
      </c>
    </row>
    <row r="605" spans="1:6">
      <c r="A605" t="s">
        <v>5</v>
      </c>
      <c r="B605">
        <v>1</v>
      </c>
      <c r="C605">
        <v>2</v>
      </c>
      <c r="D605" t="b" cm="1">
        <f t="array" aca="1" ref="D605" ca="1">OR(INDEX(積み上げ状況,20-C605+1,B605)=A605,INDEX('040_現在位置'!$I$23:$R$43,21-C605+1,B605)=A605)</f>
        <v>0</v>
      </c>
      <c r="E605" t="e">
        <f t="shared" ca="1" si="29"/>
        <v>#N/A</v>
      </c>
      <c r="F605">
        <f t="shared" si="30"/>
        <v>2</v>
      </c>
    </row>
    <row r="606" spans="1:6">
      <c r="A606" t="s">
        <v>5</v>
      </c>
      <c r="B606">
        <v>1</v>
      </c>
      <c r="C606">
        <v>3</v>
      </c>
      <c r="D606" t="b" cm="1">
        <f t="array" aca="1" ref="D606" ca="1">OR(INDEX(積み上げ状況,20-C606+1,B606)=A606,INDEX('040_現在位置'!$I$23:$R$43,21-C606+1,B606)=A606)</f>
        <v>0</v>
      </c>
      <c r="E606" t="e">
        <f t="shared" ca="1" si="29"/>
        <v>#N/A</v>
      </c>
      <c r="F606">
        <f t="shared" si="30"/>
        <v>3</v>
      </c>
    </row>
    <row r="607" spans="1:6">
      <c r="A607" t="s">
        <v>5</v>
      </c>
      <c r="B607">
        <v>1</v>
      </c>
      <c r="C607">
        <v>4</v>
      </c>
      <c r="D607" t="b" cm="1">
        <f t="array" aca="1" ref="D607" ca="1">OR(INDEX(積み上げ状況,20-C607+1,B607)=A607,INDEX('040_現在位置'!$I$23:$R$43,21-C607+1,B607)=A607)</f>
        <v>0</v>
      </c>
      <c r="E607" t="e">
        <f t="shared" ca="1" si="29"/>
        <v>#N/A</v>
      </c>
      <c r="F607">
        <f t="shared" si="30"/>
        <v>4</v>
      </c>
    </row>
    <row r="608" spans="1:6">
      <c r="A608" t="s">
        <v>5</v>
      </c>
      <c r="B608">
        <v>1</v>
      </c>
      <c r="C608">
        <v>5</v>
      </c>
      <c r="D608" t="b" cm="1">
        <f t="array" aca="1" ref="D608" ca="1">OR(INDEX(積み上げ状況,20-C608+1,B608)=A608,INDEX('040_現在位置'!$I$23:$R$43,21-C608+1,B608)=A608)</f>
        <v>0</v>
      </c>
      <c r="E608" t="e">
        <f t="shared" ca="1" si="29"/>
        <v>#N/A</v>
      </c>
      <c r="F608">
        <f t="shared" si="30"/>
        <v>5</v>
      </c>
    </row>
    <row r="609" spans="1:6">
      <c r="A609" t="s">
        <v>5</v>
      </c>
      <c r="B609">
        <v>1</v>
      </c>
      <c r="C609">
        <v>6</v>
      </c>
      <c r="D609" t="b" cm="1">
        <f t="array" aca="1" ref="D609" ca="1">OR(INDEX(積み上げ状況,20-C609+1,B609)=A609,INDEX('040_現在位置'!$I$23:$R$43,21-C609+1,B609)=A609)</f>
        <v>0</v>
      </c>
      <c r="E609" t="e">
        <f t="shared" ca="1" si="29"/>
        <v>#N/A</v>
      </c>
      <c r="F609">
        <f t="shared" si="30"/>
        <v>6</v>
      </c>
    </row>
    <row r="610" spans="1:6">
      <c r="A610" t="s">
        <v>5</v>
      </c>
      <c r="B610">
        <v>1</v>
      </c>
      <c r="C610">
        <v>7</v>
      </c>
      <c r="D610" t="b" cm="1">
        <f t="array" aca="1" ref="D610" ca="1">OR(INDEX(積み上げ状況,20-C610+1,B610)=A610,INDEX('040_現在位置'!$I$23:$R$43,21-C610+1,B610)=A610)</f>
        <v>0</v>
      </c>
      <c r="E610" t="e">
        <f t="shared" ca="1" si="29"/>
        <v>#N/A</v>
      </c>
      <c r="F610">
        <f t="shared" si="30"/>
        <v>7</v>
      </c>
    </row>
    <row r="611" spans="1:6">
      <c r="A611" t="s">
        <v>5</v>
      </c>
      <c r="B611">
        <v>1</v>
      </c>
      <c r="C611">
        <v>8</v>
      </c>
      <c r="D611" t="b" cm="1">
        <f t="array" aca="1" ref="D611" ca="1">OR(INDEX(積み上げ状況,20-C611+1,B611)=A611,INDEX('040_現在位置'!$I$23:$R$43,21-C611+1,B611)=A611)</f>
        <v>0</v>
      </c>
      <c r="E611" t="e">
        <f t="shared" ca="1" si="29"/>
        <v>#N/A</v>
      </c>
      <c r="F611">
        <f t="shared" si="30"/>
        <v>8</v>
      </c>
    </row>
    <row r="612" spans="1:6">
      <c r="A612" t="s">
        <v>5</v>
      </c>
      <c r="B612">
        <v>1</v>
      </c>
      <c r="C612">
        <v>9</v>
      </c>
      <c r="D612" t="b" cm="1">
        <f t="array" aca="1" ref="D612" ca="1">OR(INDEX(積み上げ状況,20-C612+1,B612)=A612,INDEX('040_現在位置'!$I$23:$R$43,21-C612+1,B612)=A612)</f>
        <v>0</v>
      </c>
      <c r="E612" t="e">
        <f t="shared" ca="1" si="29"/>
        <v>#N/A</v>
      </c>
      <c r="F612">
        <f t="shared" si="30"/>
        <v>9</v>
      </c>
    </row>
    <row r="613" spans="1:6">
      <c r="A613" t="s">
        <v>5</v>
      </c>
      <c r="B613">
        <v>1</v>
      </c>
      <c r="C613">
        <v>10</v>
      </c>
      <c r="D613" t="b" cm="1">
        <f t="array" aca="1" ref="D613" ca="1">OR(INDEX(積み上げ状況,20-C613+1,B613)=A613,INDEX('040_現在位置'!$I$23:$R$43,21-C613+1,B613)=A613)</f>
        <v>0</v>
      </c>
      <c r="E613" t="e">
        <f t="shared" ca="1" si="29"/>
        <v>#N/A</v>
      </c>
      <c r="F613">
        <f t="shared" si="30"/>
        <v>10</v>
      </c>
    </row>
    <row r="614" spans="1:6">
      <c r="A614" t="s">
        <v>5</v>
      </c>
      <c r="B614">
        <v>1</v>
      </c>
      <c r="C614">
        <v>11</v>
      </c>
      <c r="D614" t="b" cm="1">
        <f t="array" aca="1" ref="D614" ca="1">OR(INDEX(積み上げ状況,20-C614+1,B614)=A614,INDEX('040_現在位置'!$I$23:$R$43,21-C614+1,B614)=A614)</f>
        <v>0</v>
      </c>
      <c r="E614" t="e">
        <f t="shared" ca="1" si="29"/>
        <v>#N/A</v>
      </c>
      <c r="F614">
        <f t="shared" si="30"/>
        <v>11</v>
      </c>
    </row>
    <row r="615" spans="1:6">
      <c r="A615" t="s">
        <v>5</v>
      </c>
      <c r="B615">
        <v>1</v>
      </c>
      <c r="C615">
        <v>12</v>
      </c>
      <c r="D615" t="b" cm="1">
        <f t="array" aca="1" ref="D615" ca="1">OR(INDEX(積み上げ状況,20-C615+1,B615)=A615,INDEX('040_現在位置'!$I$23:$R$43,21-C615+1,B615)=A615)</f>
        <v>0</v>
      </c>
      <c r="E615" t="e">
        <f t="shared" ca="1" si="29"/>
        <v>#N/A</v>
      </c>
      <c r="F615">
        <f t="shared" si="30"/>
        <v>12</v>
      </c>
    </row>
    <row r="616" spans="1:6">
      <c r="A616" t="s">
        <v>5</v>
      </c>
      <c r="B616">
        <v>1</v>
      </c>
      <c r="C616">
        <v>13</v>
      </c>
      <c r="D616" t="b" cm="1">
        <f t="array" aca="1" ref="D616" ca="1">OR(INDEX(積み上げ状況,20-C616+1,B616)=A616,INDEX('040_現在位置'!$I$23:$R$43,21-C616+1,B616)=A616)</f>
        <v>0</v>
      </c>
      <c r="E616" t="e">
        <f t="shared" ca="1" si="29"/>
        <v>#N/A</v>
      </c>
      <c r="F616">
        <f t="shared" si="30"/>
        <v>13</v>
      </c>
    </row>
    <row r="617" spans="1:6">
      <c r="A617" t="s">
        <v>5</v>
      </c>
      <c r="B617">
        <v>1</v>
      </c>
      <c r="C617">
        <v>14</v>
      </c>
      <c r="D617" t="b" cm="1">
        <f t="array" aca="1" ref="D617" ca="1">OR(INDEX(積み上げ状況,20-C617+1,B617)=A617,INDEX('040_現在位置'!$I$23:$R$43,21-C617+1,B617)=A617)</f>
        <v>0</v>
      </c>
      <c r="E617" t="e">
        <f t="shared" ca="1" si="29"/>
        <v>#N/A</v>
      </c>
      <c r="F617">
        <f t="shared" si="30"/>
        <v>14</v>
      </c>
    </row>
    <row r="618" spans="1:6">
      <c r="A618" t="s">
        <v>5</v>
      </c>
      <c r="B618">
        <v>1</v>
      </c>
      <c r="C618">
        <v>15</v>
      </c>
      <c r="D618" t="b" cm="1">
        <f t="array" aca="1" ref="D618" ca="1">OR(INDEX(積み上げ状況,20-C618+1,B618)=A618,INDEX('040_現在位置'!$I$23:$R$43,21-C618+1,B618)=A618)</f>
        <v>0</v>
      </c>
      <c r="E618" t="e">
        <f t="shared" ca="1" si="29"/>
        <v>#N/A</v>
      </c>
      <c r="F618">
        <f t="shared" si="30"/>
        <v>15</v>
      </c>
    </row>
    <row r="619" spans="1:6">
      <c r="A619" t="s">
        <v>5</v>
      </c>
      <c r="B619">
        <v>1</v>
      </c>
      <c r="C619">
        <v>16</v>
      </c>
      <c r="D619" t="b" cm="1">
        <f t="array" aca="1" ref="D619" ca="1">OR(INDEX(積み上げ状況,20-C619+1,B619)=A619,INDEX('040_現在位置'!$I$23:$R$43,21-C619+1,B619)=A619)</f>
        <v>0</v>
      </c>
      <c r="E619" t="e">
        <f t="shared" ca="1" si="29"/>
        <v>#N/A</v>
      </c>
      <c r="F619">
        <f t="shared" si="30"/>
        <v>16</v>
      </c>
    </row>
    <row r="620" spans="1:6">
      <c r="A620" t="s">
        <v>5</v>
      </c>
      <c r="B620">
        <v>1</v>
      </c>
      <c r="C620">
        <v>17</v>
      </c>
      <c r="D620" t="b" cm="1">
        <f t="array" aca="1" ref="D620" ca="1">OR(INDEX(積み上げ状況,20-C620+1,B620)=A620,INDEX('040_現在位置'!$I$23:$R$43,21-C620+1,B620)=A620)</f>
        <v>0</v>
      </c>
      <c r="E620" t="e">
        <f t="shared" ca="1" si="29"/>
        <v>#N/A</v>
      </c>
      <c r="F620">
        <f t="shared" si="30"/>
        <v>17</v>
      </c>
    </row>
    <row r="621" spans="1:6">
      <c r="A621" t="s">
        <v>5</v>
      </c>
      <c r="B621">
        <v>1</v>
      </c>
      <c r="C621">
        <v>18</v>
      </c>
      <c r="D621" t="b" cm="1">
        <f t="array" aca="1" ref="D621" ca="1">OR(INDEX(積み上げ状況,20-C621+1,B621)=A621,INDEX('040_現在位置'!$I$23:$R$43,21-C621+1,B621)=A621)</f>
        <v>0</v>
      </c>
      <c r="E621" t="e">
        <f t="shared" ca="1" si="29"/>
        <v>#N/A</v>
      </c>
      <c r="F621">
        <f t="shared" si="30"/>
        <v>18</v>
      </c>
    </row>
    <row r="622" spans="1:6">
      <c r="A622" t="s">
        <v>5</v>
      </c>
      <c r="B622">
        <v>1</v>
      </c>
      <c r="C622">
        <v>19</v>
      </c>
      <c r="D622" t="b" cm="1">
        <f t="array" aca="1" ref="D622" ca="1">OR(INDEX(積み上げ状況,20-C622+1,B622)=A622,INDEX('040_現在位置'!$I$23:$R$43,21-C622+1,B622)=A622)</f>
        <v>0</v>
      </c>
      <c r="E622" t="e">
        <f t="shared" ca="1" si="29"/>
        <v>#N/A</v>
      </c>
      <c r="F622">
        <f t="shared" si="30"/>
        <v>19</v>
      </c>
    </row>
    <row r="623" spans="1:6">
      <c r="A623" t="s">
        <v>5</v>
      </c>
      <c r="B623">
        <v>1</v>
      </c>
      <c r="C623">
        <v>20</v>
      </c>
      <c r="D623" t="b" cm="1">
        <f t="array" aca="1" ref="D623" ca="1">OR(INDEX(積み上げ状況,20-C623+1,B623)=A623,INDEX('040_現在位置'!$I$23:$R$43,21-C623+1,B623)=A623)</f>
        <v>0</v>
      </c>
      <c r="E623" t="e">
        <f t="shared" ca="1" si="29"/>
        <v>#N/A</v>
      </c>
      <c r="F623">
        <f t="shared" si="30"/>
        <v>20</v>
      </c>
    </row>
    <row r="624" spans="1:6">
      <c r="A624" t="s">
        <v>5</v>
      </c>
      <c r="B624">
        <v>2</v>
      </c>
      <c r="C624">
        <v>1</v>
      </c>
      <c r="D624" t="b" cm="1">
        <f t="array" aca="1" ref="D624" ca="1">OR(INDEX(積み上げ状況,20-C624+1,B624)=A624,INDEX('040_現在位置'!$I$23:$R$43,21-C624+1,B624)=A624)</f>
        <v>0</v>
      </c>
      <c r="E624" t="e">
        <f t="shared" ca="1" si="29"/>
        <v>#N/A</v>
      </c>
      <c r="F624">
        <f t="shared" si="30"/>
        <v>1</v>
      </c>
    </row>
    <row r="625" spans="1:6">
      <c r="A625" t="s">
        <v>5</v>
      </c>
      <c r="B625">
        <v>2</v>
      </c>
      <c r="C625">
        <v>2</v>
      </c>
      <c r="D625" t="b" cm="1">
        <f t="array" aca="1" ref="D625" ca="1">OR(INDEX(積み上げ状況,20-C625+1,B625)=A625,INDEX('040_現在位置'!$I$23:$R$43,21-C625+1,B625)=A625)</f>
        <v>0</v>
      </c>
      <c r="E625" t="e">
        <f t="shared" ca="1" si="29"/>
        <v>#N/A</v>
      </c>
      <c r="F625">
        <f t="shared" si="30"/>
        <v>2</v>
      </c>
    </row>
    <row r="626" spans="1:6">
      <c r="A626" t="s">
        <v>5</v>
      </c>
      <c r="B626">
        <v>2</v>
      </c>
      <c r="C626">
        <v>3</v>
      </c>
      <c r="D626" t="b" cm="1">
        <f t="array" aca="1" ref="D626" ca="1">OR(INDEX(積み上げ状況,20-C626+1,B626)=A626,INDEX('040_現在位置'!$I$23:$R$43,21-C626+1,B626)=A626)</f>
        <v>0</v>
      </c>
      <c r="E626" t="e">
        <f t="shared" ca="1" si="29"/>
        <v>#N/A</v>
      </c>
      <c r="F626">
        <f t="shared" si="30"/>
        <v>3</v>
      </c>
    </row>
    <row r="627" spans="1:6">
      <c r="A627" t="s">
        <v>5</v>
      </c>
      <c r="B627">
        <v>2</v>
      </c>
      <c r="C627">
        <v>4</v>
      </c>
      <c r="D627" t="b" cm="1">
        <f t="array" aca="1" ref="D627" ca="1">OR(INDEX(積み上げ状況,20-C627+1,B627)=A627,INDEX('040_現在位置'!$I$23:$R$43,21-C627+1,B627)=A627)</f>
        <v>0</v>
      </c>
      <c r="E627" t="e">
        <f t="shared" ca="1" si="29"/>
        <v>#N/A</v>
      </c>
      <c r="F627">
        <f t="shared" si="30"/>
        <v>4</v>
      </c>
    </row>
    <row r="628" spans="1:6">
      <c r="A628" t="s">
        <v>5</v>
      </c>
      <c r="B628">
        <v>2</v>
      </c>
      <c r="C628">
        <v>5</v>
      </c>
      <c r="D628" t="b" cm="1">
        <f t="array" aca="1" ref="D628" ca="1">OR(INDEX(積み上げ状況,20-C628+1,B628)=A628,INDEX('040_現在位置'!$I$23:$R$43,21-C628+1,B628)=A628)</f>
        <v>0</v>
      </c>
      <c r="E628" t="e">
        <f t="shared" ca="1" si="29"/>
        <v>#N/A</v>
      </c>
      <c r="F628">
        <f t="shared" si="30"/>
        <v>5</v>
      </c>
    </row>
    <row r="629" spans="1:6">
      <c r="A629" t="s">
        <v>5</v>
      </c>
      <c r="B629">
        <v>2</v>
      </c>
      <c r="C629">
        <v>6</v>
      </c>
      <c r="D629" t="b" cm="1">
        <f t="array" aca="1" ref="D629" ca="1">OR(INDEX(積み上げ状況,20-C629+1,B629)=A629,INDEX('040_現在位置'!$I$23:$R$43,21-C629+1,B629)=A629)</f>
        <v>0</v>
      </c>
      <c r="E629" t="e">
        <f t="shared" ca="1" si="29"/>
        <v>#N/A</v>
      </c>
      <c r="F629">
        <f t="shared" si="30"/>
        <v>6</v>
      </c>
    </row>
    <row r="630" spans="1:6">
      <c r="A630" t="s">
        <v>5</v>
      </c>
      <c r="B630">
        <v>2</v>
      </c>
      <c r="C630">
        <v>7</v>
      </c>
      <c r="D630" t="b" cm="1">
        <f t="array" aca="1" ref="D630" ca="1">OR(INDEX(積み上げ状況,20-C630+1,B630)=A630,INDEX('040_現在位置'!$I$23:$R$43,21-C630+1,B630)=A630)</f>
        <v>0</v>
      </c>
      <c r="E630" t="e">
        <f t="shared" ca="1" si="29"/>
        <v>#N/A</v>
      </c>
      <c r="F630">
        <f t="shared" si="30"/>
        <v>7</v>
      </c>
    </row>
    <row r="631" spans="1:6">
      <c r="A631" t="s">
        <v>5</v>
      </c>
      <c r="B631">
        <v>2</v>
      </c>
      <c r="C631">
        <v>8</v>
      </c>
      <c r="D631" t="b" cm="1">
        <f t="array" aca="1" ref="D631" ca="1">OR(INDEX(積み上げ状況,20-C631+1,B631)=A631,INDEX('040_現在位置'!$I$23:$R$43,21-C631+1,B631)=A631)</f>
        <v>0</v>
      </c>
      <c r="E631" t="e">
        <f t="shared" ca="1" si="29"/>
        <v>#N/A</v>
      </c>
      <c r="F631">
        <f t="shared" si="30"/>
        <v>8</v>
      </c>
    </row>
    <row r="632" spans="1:6">
      <c r="A632" t="s">
        <v>5</v>
      </c>
      <c r="B632">
        <v>2</v>
      </c>
      <c r="C632">
        <v>9</v>
      </c>
      <c r="D632" t="b" cm="1">
        <f t="array" aca="1" ref="D632" ca="1">OR(INDEX(積み上げ状況,20-C632+1,B632)=A632,INDEX('040_現在位置'!$I$23:$R$43,21-C632+1,B632)=A632)</f>
        <v>0</v>
      </c>
      <c r="E632" t="e">
        <f t="shared" ca="1" si="29"/>
        <v>#N/A</v>
      </c>
      <c r="F632">
        <f t="shared" si="30"/>
        <v>9</v>
      </c>
    </row>
    <row r="633" spans="1:6">
      <c r="A633" t="s">
        <v>5</v>
      </c>
      <c r="B633">
        <v>2</v>
      </c>
      <c r="C633">
        <v>10</v>
      </c>
      <c r="D633" t="b" cm="1">
        <f t="array" aca="1" ref="D633" ca="1">OR(INDEX(積み上げ状況,20-C633+1,B633)=A633,INDEX('040_現在位置'!$I$23:$R$43,21-C633+1,B633)=A633)</f>
        <v>0</v>
      </c>
      <c r="E633" t="e">
        <f t="shared" ca="1" si="29"/>
        <v>#N/A</v>
      </c>
      <c r="F633">
        <f t="shared" si="30"/>
        <v>10</v>
      </c>
    </row>
    <row r="634" spans="1:6">
      <c r="A634" t="s">
        <v>5</v>
      </c>
      <c r="B634">
        <v>2</v>
      </c>
      <c r="C634">
        <v>11</v>
      </c>
      <c r="D634" t="b" cm="1">
        <f t="array" aca="1" ref="D634" ca="1">OR(INDEX(積み上げ状況,20-C634+1,B634)=A634,INDEX('040_現在位置'!$I$23:$R$43,21-C634+1,B634)=A634)</f>
        <v>0</v>
      </c>
      <c r="E634" t="e">
        <f t="shared" ca="1" si="29"/>
        <v>#N/A</v>
      </c>
      <c r="F634">
        <f t="shared" si="30"/>
        <v>11</v>
      </c>
    </row>
    <row r="635" spans="1:6">
      <c r="A635" t="s">
        <v>5</v>
      </c>
      <c r="B635">
        <v>2</v>
      </c>
      <c r="C635">
        <v>12</v>
      </c>
      <c r="D635" t="b" cm="1">
        <f t="array" aca="1" ref="D635" ca="1">OR(INDEX(積み上げ状況,20-C635+1,B635)=A635,INDEX('040_現在位置'!$I$23:$R$43,21-C635+1,B635)=A635)</f>
        <v>0</v>
      </c>
      <c r="E635" t="e">
        <f t="shared" ca="1" si="29"/>
        <v>#N/A</v>
      </c>
      <c r="F635">
        <f t="shared" si="30"/>
        <v>12</v>
      </c>
    </row>
    <row r="636" spans="1:6">
      <c r="A636" t="s">
        <v>5</v>
      </c>
      <c r="B636">
        <v>2</v>
      </c>
      <c r="C636">
        <v>13</v>
      </c>
      <c r="D636" t="b" cm="1">
        <f t="array" aca="1" ref="D636" ca="1">OR(INDEX(積み上げ状況,20-C636+1,B636)=A636,INDEX('040_現在位置'!$I$23:$R$43,21-C636+1,B636)=A636)</f>
        <v>0</v>
      </c>
      <c r="E636" t="e">
        <f t="shared" ca="1" si="29"/>
        <v>#N/A</v>
      </c>
      <c r="F636">
        <f t="shared" si="30"/>
        <v>13</v>
      </c>
    </row>
    <row r="637" spans="1:6">
      <c r="A637" t="s">
        <v>5</v>
      </c>
      <c r="B637">
        <v>2</v>
      </c>
      <c r="C637">
        <v>14</v>
      </c>
      <c r="D637" t="b" cm="1">
        <f t="array" aca="1" ref="D637" ca="1">OR(INDEX(積み上げ状況,20-C637+1,B637)=A637,INDEX('040_現在位置'!$I$23:$R$43,21-C637+1,B637)=A637)</f>
        <v>0</v>
      </c>
      <c r="E637" t="e">
        <f t="shared" ca="1" si="29"/>
        <v>#N/A</v>
      </c>
      <c r="F637">
        <f t="shared" si="30"/>
        <v>14</v>
      </c>
    </row>
    <row r="638" spans="1:6">
      <c r="A638" t="s">
        <v>5</v>
      </c>
      <c r="B638">
        <v>2</v>
      </c>
      <c r="C638">
        <v>15</v>
      </c>
      <c r="D638" t="b" cm="1">
        <f t="array" aca="1" ref="D638" ca="1">OR(INDEX(積み上げ状況,20-C638+1,B638)=A638,INDEX('040_現在位置'!$I$23:$R$43,21-C638+1,B638)=A638)</f>
        <v>0</v>
      </c>
      <c r="E638" t="e">
        <f t="shared" ca="1" si="29"/>
        <v>#N/A</v>
      </c>
      <c r="F638">
        <f t="shared" si="30"/>
        <v>15</v>
      </c>
    </row>
    <row r="639" spans="1:6">
      <c r="A639" t="s">
        <v>5</v>
      </c>
      <c r="B639">
        <v>2</v>
      </c>
      <c r="C639">
        <v>16</v>
      </c>
      <c r="D639" t="b" cm="1">
        <f t="array" aca="1" ref="D639" ca="1">OR(INDEX(積み上げ状況,20-C639+1,B639)=A639,INDEX('040_現在位置'!$I$23:$R$43,21-C639+1,B639)=A639)</f>
        <v>0</v>
      </c>
      <c r="E639" t="e">
        <f t="shared" ca="1" si="29"/>
        <v>#N/A</v>
      </c>
      <c r="F639">
        <f t="shared" si="30"/>
        <v>16</v>
      </c>
    </row>
    <row r="640" spans="1:6">
      <c r="A640" t="s">
        <v>5</v>
      </c>
      <c r="B640">
        <v>2</v>
      </c>
      <c r="C640">
        <v>17</v>
      </c>
      <c r="D640" t="b" cm="1">
        <f t="array" aca="1" ref="D640" ca="1">OR(INDEX(積み上げ状況,20-C640+1,B640)=A640,INDEX('040_現在位置'!$I$23:$R$43,21-C640+1,B640)=A640)</f>
        <v>0</v>
      </c>
      <c r="E640" t="e">
        <f t="shared" ca="1" si="29"/>
        <v>#N/A</v>
      </c>
      <c r="F640">
        <f t="shared" si="30"/>
        <v>17</v>
      </c>
    </row>
    <row r="641" spans="1:6">
      <c r="A641" t="s">
        <v>5</v>
      </c>
      <c r="B641">
        <v>2</v>
      </c>
      <c r="C641">
        <v>18</v>
      </c>
      <c r="D641" t="b" cm="1">
        <f t="array" aca="1" ref="D641" ca="1">OR(INDEX(積み上げ状況,20-C641+1,B641)=A641,INDEX('040_現在位置'!$I$23:$R$43,21-C641+1,B641)=A641)</f>
        <v>0</v>
      </c>
      <c r="E641" t="e">
        <f t="shared" ca="1" si="29"/>
        <v>#N/A</v>
      </c>
      <c r="F641">
        <f t="shared" si="30"/>
        <v>18</v>
      </c>
    </row>
    <row r="642" spans="1:6">
      <c r="A642" t="s">
        <v>5</v>
      </c>
      <c r="B642">
        <v>2</v>
      </c>
      <c r="C642">
        <v>19</v>
      </c>
      <c r="D642" t="b" cm="1">
        <f t="array" aca="1" ref="D642" ca="1">OR(INDEX(積み上げ状況,20-C642+1,B642)=A642,INDEX('040_現在位置'!$I$23:$R$43,21-C642+1,B642)=A642)</f>
        <v>0</v>
      </c>
      <c r="E642" t="e">
        <f t="shared" ca="1" si="29"/>
        <v>#N/A</v>
      </c>
      <c r="F642">
        <f t="shared" si="30"/>
        <v>19</v>
      </c>
    </row>
    <row r="643" spans="1:6">
      <c r="A643" t="s">
        <v>5</v>
      </c>
      <c r="B643">
        <v>2</v>
      </c>
      <c r="C643">
        <v>20</v>
      </c>
      <c r="D643" t="b" cm="1">
        <f t="array" aca="1" ref="D643" ca="1">OR(INDEX(積み上げ状況,20-C643+1,B643)=A643,INDEX('040_現在位置'!$I$23:$R$43,21-C643+1,B643)=A643)</f>
        <v>0</v>
      </c>
      <c r="E643" t="e">
        <f t="shared" ca="1" si="29"/>
        <v>#N/A</v>
      </c>
      <c r="F643">
        <f t="shared" si="30"/>
        <v>20</v>
      </c>
    </row>
    <row r="644" spans="1:6">
      <c r="A644" t="s">
        <v>5</v>
      </c>
      <c r="B644">
        <v>3</v>
      </c>
      <c r="C644">
        <v>1</v>
      </c>
      <c r="D644" t="b" cm="1">
        <f t="array" aca="1" ref="D644" ca="1">OR(INDEX(積み上げ状況,20-C644+1,B644)=A644,INDEX('040_現在位置'!$I$23:$R$43,21-C644+1,B644)=A644)</f>
        <v>0</v>
      </c>
      <c r="E644" t="e">
        <f t="shared" ca="1" si="29"/>
        <v>#N/A</v>
      </c>
      <c r="F644">
        <f t="shared" si="30"/>
        <v>1</v>
      </c>
    </row>
    <row r="645" spans="1:6">
      <c r="A645" t="s">
        <v>5</v>
      </c>
      <c r="B645">
        <v>3</v>
      </c>
      <c r="C645">
        <v>2</v>
      </c>
      <c r="D645" t="b" cm="1">
        <f t="array" aca="1" ref="D645" ca="1">OR(INDEX(積み上げ状況,20-C645+1,B645)=A645,INDEX('040_現在位置'!$I$23:$R$43,21-C645+1,B645)=A645)</f>
        <v>0</v>
      </c>
      <c r="E645" t="e">
        <f t="shared" ref="E645:E708" ca="1" si="31">IF(D645,B645,NA())</f>
        <v>#N/A</v>
      </c>
      <c r="F645">
        <f t="shared" si="30"/>
        <v>2</v>
      </c>
    </row>
    <row r="646" spans="1:6">
      <c r="A646" t="s">
        <v>5</v>
      </c>
      <c r="B646">
        <v>3</v>
      </c>
      <c r="C646">
        <v>3</v>
      </c>
      <c r="D646" t="b" cm="1">
        <f t="array" aca="1" ref="D646" ca="1">OR(INDEX(積み上げ状況,20-C646+1,B646)=A646,INDEX('040_現在位置'!$I$23:$R$43,21-C646+1,B646)=A646)</f>
        <v>0</v>
      </c>
      <c r="E646" t="e">
        <f t="shared" ca="1" si="31"/>
        <v>#N/A</v>
      </c>
      <c r="F646">
        <f t="shared" si="30"/>
        <v>3</v>
      </c>
    </row>
    <row r="647" spans="1:6">
      <c r="A647" t="s">
        <v>5</v>
      </c>
      <c r="B647">
        <v>3</v>
      </c>
      <c r="C647">
        <v>4</v>
      </c>
      <c r="D647" t="b" cm="1">
        <f t="array" aca="1" ref="D647" ca="1">OR(INDEX(積み上げ状況,20-C647+1,B647)=A647,INDEX('040_現在位置'!$I$23:$R$43,21-C647+1,B647)=A647)</f>
        <v>0</v>
      </c>
      <c r="E647" t="e">
        <f t="shared" ca="1" si="31"/>
        <v>#N/A</v>
      </c>
      <c r="F647">
        <f t="shared" si="30"/>
        <v>4</v>
      </c>
    </row>
    <row r="648" spans="1:6">
      <c r="A648" t="s">
        <v>5</v>
      </c>
      <c r="B648">
        <v>3</v>
      </c>
      <c r="C648">
        <v>5</v>
      </c>
      <c r="D648" t="b" cm="1">
        <f t="array" aca="1" ref="D648" ca="1">OR(INDEX(積み上げ状況,20-C648+1,B648)=A648,INDEX('040_現在位置'!$I$23:$R$43,21-C648+1,B648)=A648)</f>
        <v>0</v>
      </c>
      <c r="E648" t="e">
        <f t="shared" ca="1" si="31"/>
        <v>#N/A</v>
      </c>
      <c r="F648">
        <f t="shared" si="30"/>
        <v>5</v>
      </c>
    </row>
    <row r="649" spans="1:6">
      <c r="A649" t="s">
        <v>5</v>
      </c>
      <c r="B649">
        <v>3</v>
      </c>
      <c r="C649">
        <v>6</v>
      </c>
      <c r="D649" t="b" cm="1">
        <f t="array" aca="1" ref="D649" ca="1">OR(INDEX(積み上げ状況,20-C649+1,B649)=A649,INDEX('040_現在位置'!$I$23:$R$43,21-C649+1,B649)=A649)</f>
        <v>0</v>
      </c>
      <c r="E649" t="e">
        <f t="shared" ca="1" si="31"/>
        <v>#N/A</v>
      </c>
      <c r="F649">
        <f t="shared" si="30"/>
        <v>6</v>
      </c>
    </row>
    <row r="650" spans="1:6">
      <c r="A650" t="s">
        <v>5</v>
      </c>
      <c r="B650">
        <v>3</v>
      </c>
      <c r="C650">
        <v>7</v>
      </c>
      <c r="D650" t="b" cm="1">
        <f t="array" aca="1" ref="D650" ca="1">OR(INDEX(積み上げ状況,20-C650+1,B650)=A650,INDEX('040_現在位置'!$I$23:$R$43,21-C650+1,B650)=A650)</f>
        <v>0</v>
      </c>
      <c r="E650" t="e">
        <f t="shared" ca="1" si="31"/>
        <v>#N/A</v>
      </c>
      <c r="F650">
        <f t="shared" si="30"/>
        <v>7</v>
      </c>
    </row>
    <row r="651" spans="1:6">
      <c r="A651" t="s">
        <v>5</v>
      </c>
      <c r="B651">
        <v>3</v>
      </c>
      <c r="C651">
        <v>8</v>
      </c>
      <c r="D651" t="b" cm="1">
        <f t="array" aca="1" ref="D651" ca="1">OR(INDEX(積み上げ状況,20-C651+1,B651)=A651,INDEX('040_現在位置'!$I$23:$R$43,21-C651+1,B651)=A651)</f>
        <v>0</v>
      </c>
      <c r="E651" t="e">
        <f t="shared" ca="1" si="31"/>
        <v>#N/A</v>
      </c>
      <c r="F651">
        <f t="shared" si="30"/>
        <v>8</v>
      </c>
    </row>
    <row r="652" spans="1:6">
      <c r="A652" t="s">
        <v>5</v>
      </c>
      <c r="B652">
        <v>3</v>
      </c>
      <c r="C652">
        <v>9</v>
      </c>
      <c r="D652" t="b" cm="1">
        <f t="array" aca="1" ref="D652" ca="1">OR(INDEX(積み上げ状況,20-C652+1,B652)=A652,INDEX('040_現在位置'!$I$23:$R$43,21-C652+1,B652)=A652)</f>
        <v>0</v>
      </c>
      <c r="E652" t="e">
        <f t="shared" ca="1" si="31"/>
        <v>#N/A</v>
      </c>
      <c r="F652">
        <f t="shared" si="30"/>
        <v>9</v>
      </c>
    </row>
    <row r="653" spans="1:6">
      <c r="A653" t="s">
        <v>5</v>
      </c>
      <c r="B653">
        <v>3</v>
      </c>
      <c r="C653">
        <v>10</v>
      </c>
      <c r="D653" t="b" cm="1">
        <f t="array" aca="1" ref="D653" ca="1">OR(INDEX(積み上げ状況,20-C653+1,B653)=A653,INDEX('040_現在位置'!$I$23:$R$43,21-C653+1,B653)=A653)</f>
        <v>0</v>
      </c>
      <c r="E653" t="e">
        <f t="shared" ca="1" si="31"/>
        <v>#N/A</v>
      </c>
      <c r="F653">
        <f t="shared" ref="F653:F716" si="32">C653</f>
        <v>10</v>
      </c>
    </row>
    <row r="654" spans="1:6">
      <c r="A654" t="s">
        <v>5</v>
      </c>
      <c r="B654">
        <v>3</v>
      </c>
      <c r="C654">
        <v>11</v>
      </c>
      <c r="D654" t="b" cm="1">
        <f t="array" aca="1" ref="D654" ca="1">OR(INDEX(積み上げ状況,20-C654+1,B654)=A654,INDEX('040_現在位置'!$I$23:$R$43,21-C654+1,B654)=A654)</f>
        <v>0</v>
      </c>
      <c r="E654" t="e">
        <f t="shared" ca="1" si="31"/>
        <v>#N/A</v>
      </c>
      <c r="F654">
        <f t="shared" si="32"/>
        <v>11</v>
      </c>
    </row>
    <row r="655" spans="1:6">
      <c r="A655" t="s">
        <v>5</v>
      </c>
      <c r="B655">
        <v>3</v>
      </c>
      <c r="C655">
        <v>12</v>
      </c>
      <c r="D655" t="b" cm="1">
        <f t="array" aca="1" ref="D655" ca="1">OR(INDEX(積み上げ状況,20-C655+1,B655)=A655,INDEX('040_現在位置'!$I$23:$R$43,21-C655+1,B655)=A655)</f>
        <v>0</v>
      </c>
      <c r="E655" t="e">
        <f t="shared" ca="1" si="31"/>
        <v>#N/A</v>
      </c>
      <c r="F655">
        <f t="shared" si="32"/>
        <v>12</v>
      </c>
    </row>
    <row r="656" spans="1:6">
      <c r="A656" t="s">
        <v>5</v>
      </c>
      <c r="B656">
        <v>3</v>
      </c>
      <c r="C656">
        <v>13</v>
      </c>
      <c r="D656" t="b" cm="1">
        <f t="array" aca="1" ref="D656" ca="1">OR(INDEX(積み上げ状況,20-C656+1,B656)=A656,INDEX('040_現在位置'!$I$23:$R$43,21-C656+1,B656)=A656)</f>
        <v>0</v>
      </c>
      <c r="E656" t="e">
        <f t="shared" ca="1" si="31"/>
        <v>#N/A</v>
      </c>
      <c r="F656">
        <f t="shared" si="32"/>
        <v>13</v>
      </c>
    </row>
    <row r="657" spans="1:6">
      <c r="A657" t="s">
        <v>5</v>
      </c>
      <c r="B657">
        <v>3</v>
      </c>
      <c r="C657">
        <v>14</v>
      </c>
      <c r="D657" t="b" cm="1">
        <f t="array" aca="1" ref="D657" ca="1">OR(INDEX(積み上げ状況,20-C657+1,B657)=A657,INDEX('040_現在位置'!$I$23:$R$43,21-C657+1,B657)=A657)</f>
        <v>0</v>
      </c>
      <c r="E657" t="e">
        <f t="shared" ca="1" si="31"/>
        <v>#N/A</v>
      </c>
      <c r="F657">
        <f t="shared" si="32"/>
        <v>14</v>
      </c>
    </row>
    <row r="658" spans="1:6">
      <c r="A658" t="s">
        <v>5</v>
      </c>
      <c r="B658">
        <v>3</v>
      </c>
      <c r="C658">
        <v>15</v>
      </c>
      <c r="D658" t="b" cm="1">
        <f t="array" aca="1" ref="D658" ca="1">OR(INDEX(積み上げ状況,20-C658+1,B658)=A658,INDEX('040_現在位置'!$I$23:$R$43,21-C658+1,B658)=A658)</f>
        <v>0</v>
      </c>
      <c r="E658" t="e">
        <f t="shared" ca="1" si="31"/>
        <v>#N/A</v>
      </c>
      <c r="F658">
        <f t="shared" si="32"/>
        <v>15</v>
      </c>
    </row>
    <row r="659" spans="1:6">
      <c r="A659" t="s">
        <v>5</v>
      </c>
      <c r="B659">
        <v>3</v>
      </c>
      <c r="C659">
        <v>16</v>
      </c>
      <c r="D659" t="b" cm="1">
        <f t="array" aca="1" ref="D659" ca="1">OR(INDEX(積み上げ状況,20-C659+1,B659)=A659,INDEX('040_現在位置'!$I$23:$R$43,21-C659+1,B659)=A659)</f>
        <v>0</v>
      </c>
      <c r="E659" t="e">
        <f t="shared" ca="1" si="31"/>
        <v>#N/A</v>
      </c>
      <c r="F659">
        <f t="shared" si="32"/>
        <v>16</v>
      </c>
    </row>
    <row r="660" spans="1:6">
      <c r="A660" t="s">
        <v>5</v>
      </c>
      <c r="B660">
        <v>3</v>
      </c>
      <c r="C660">
        <v>17</v>
      </c>
      <c r="D660" t="b" cm="1">
        <f t="array" aca="1" ref="D660" ca="1">OR(INDEX(積み上げ状況,20-C660+1,B660)=A660,INDEX('040_現在位置'!$I$23:$R$43,21-C660+1,B660)=A660)</f>
        <v>0</v>
      </c>
      <c r="E660" t="e">
        <f t="shared" ca="1" si="31"/>
        <v>#N/A</v>
      </c>
      <c r="F660">
        <f t="shared" si="32"/>
        <v>17</v>
      </c>
    </row>
    <row r="661" spans="1:6">
      <c r="A661" t="s">
        <v>5</v>
      </c>
      <c r="B661">
        <v>3</v>
      </c>
      <c r="C661">
        <v>18</v>
      </c>
      <c r="D661" t="b" cm="1">
        <f t="array" aca="1" ref="D661" ca="1">OR(INDEX(積み上げ状況,20-C661+1,B661)=A661,INDEX('040_現在位置'!$I$23:$R$43,21-C661+1,B661)=A661)</f>
        <v>0</v>
      </c>
      <c r="E661" t="e">
        <f t="shared" ca="1" si="31"/>
        <v>#N/A</v>
      </c>
      <c r="F661">
        <f t="shared" si="32"/>
        <v>18</v>
      </c>
    </row>
    <row r="662" spans="1:6">
      <c r="A662" t="s">
        <v>5</v>
      </c>
      <c r="B662">
        <v>3</v>
      </c>
      <c r="C662">
        <v>19</v>
      </c>
      <c r="D662" t="b" cm="1">
        <f t="array" aca="1" ref="D662" ca="1">OR(INDEX(積み上げ状況,20-C662+1,B662)=A662,INDEX('040_現在位置'!$I$23:$R$43,21-C662+1,B662)=A662)</f>
        <v>0</v>
      </c>
      <c r="E662" t="e">
        <f t="shared" ca="1" si="31"/>
        <v>#N/A</v>
      </c>
      <c r="F662">
        <f t="shared" si="32"/>
        <v>19</v>
      </c>
    </row>
    <row r="663" spans="1:6">
      <c r="A663" t="s">
        <v>5</v>
      </c>
      <c r="B663">
        <v>3</v>
      </c>
      <c r="C663">
        <v>20</v>
      </c>
      <c r="D663" t="b" cm="1">
        <f t="array" aca="1" ref="D663" ca="1">OR(INDEX(積み上げ状況,20-C663+1,B663)=A663,INDEX('040_現在位置'!$I$23:$R$43,21-C663+1,B663)=A663)</f>
        <v>0</v>
      </c>
      <c r="E663" t="e">
        <f t="shared" ca="1" si="31"/>
        <v>#N/A</v>
      </c>
      <c r="F663">
        <f t="shared" si="32"/>
        <v>20</v>
      </c>
    </row>
    <row r="664" spans="1:6">
      <c r="A664" t="s">
        <v>5</v>
      </c>
      <c r="B664">
        <v>4</v>
      </c>
      <c r="C664">
        <v>1</v>
      </c>
      <c r="D664" t="b" cm="1">
        <f t="array" aca="1" ref="D664" ca="1">OR(INDEX(積み上げ状況,20-C664+1,B664)=A664,INDEX('040_現在位置'!$I$23:$R$43,21-C664+1,B664)=A664)</f>
        <v>0</v>
      </c>
      <c r="E664" t="e">
        <f t="shared" ca="1" si="31"/>
        <v>#N/A</v>
      </c>
      <c r="F664">
        <f t="shared" si="32"/>
        <v>1</v>
      </c>
    </row>
    <row r="665" spans="1:6">
      <c r="A665" t="s">
        <v>5</v>
      </c>
      <c r="B665">
        <v>4</v>
      </c>
      <c r="C665">
        <v>2</v>
      </c>
      <c r="D665" t="b" cm="1">
        <f t="array" aca="1" ref="D665" ca="1">OR(INDEX(積み上げ状況,20-C665+1,B665)=A665,INDEX('040_現在位置'!$I$23:$R$43,21-C665+1,B665)=A665)</f>
        <v>0</v>
      </c>
      <c r="E665" t="e">
        <f t="shared" ca="1" si="31"/>
        <v>#N/A</v>
      </c>
      <c r="F665">
        <f t="shared" si="32"/>
        <v>2</v>
      </c>
    </row>
    <row r="666" spans="1:6">
      <c r="A666" t="s">
        <v>5</v>
      </c>
      <c r="B666">
        <v>4</v>
      </c>
      <c r="C666">
        <v>3</v>
      </c>
      <c r="D666" t="b" cm="1">
        <f t="array" aca="1" ref="D666" ca="1">OR(INDEX(積み上げ状況,20-C666+1,B666)=A666,INDEX('040_現在位置'!$I$23:$R$43,21-C666+1,B666)=A666)</f>
        <v>0</v>
      </c>
      <c r="E666" t="e">
        <f t="shared" ca="1" si="31"/>
        <v>#N/A</v>
      </c>
      <c r="F666">
        <f t="shared" si="32"/>
        <v>3</v>
      </c>
    </row>
    <row r="667" spans="1:6">
      <c r="A667" t="s">
        <v>5</v>
      </c>
      <c r="B667">
        <v>4</v>
      </c>
      <c r="C667">
        <v>4</v>
      </c>
      <c r="D667" t="b" cm="1">
        <f t="array" aca="1" ref="D667" ca="1">OR(INDEX(積み上げ状況,20-C667+1,B667)=A667,INDEX('040_現在位置'!$I$23:$R$43,21-C667+1,B667)=A667)</f>
        <v>0</v>
      </c>
      <c r="E667" t="e">
        <f t="shared" ca="1" si="31"/>
        <v>#N/A</v>
      </c>
      <c r="F667">
        <f t="shared" si="32"/>
        <v>4</v>
      </c>
    </row>
    <row r="668" spans="1:6">
      <c r="A668" t="s">
        <v>5</v>
      </c>
      <c r="B668">
        <v>4</v>
      </c>
      <c r="C668">
        <v>5</v>
      </c>
      <c r="D668" t="b" cm="1">
        <f t="array" aca="1" ref="D668" ca="1">OR(INDEX(積み上げ状況,20-C668+1,B668)=A668,INDEX('040_現在位置'!$I$23:$R$43,21-C668+1,B668)=A668)</f>
        <v>0</v>
      </c>
      <c r="E668" t="e">
        <f t="shared" ca="1" si="31"/>
        <v>#N/A</v>
      </c>
      <c r="F668">
        <f t="shared" si="32"/>
        <v>5</v>
      </c>
    </row>
    <row r="669" spans="1:6">
      <c r="A669" t="s">
        <v>5</v>
      </c>
      <c r="B669">
        <v>4</v>
      </c>
      <c r="C669">
        <v>6</v>
      </c>
      <c r="D669" t="b" cm="1">
        <f t="array" aca="1" ref="D669" ca="1">OR(INDEX(積み上げ状況,20-C669+1,B669)=A669,INDEX('040_現在位置'!$I$23:$R$43,21-C669+1,B669)=A669)</f>
        <v>0</v>
      </c>
      <c r="E669" t="e">
        <f t="shared" ca="1" si="31"/>
        <v>#N/A</v>
      </c>
      <c r="F669">
        <f t="shared" si="32"/>
        <v>6</v>
      </c>
    </row>
    <row r="670" spans="1:6">
      <c r="A670" t="s">
        <v>5</v>
      </c>
      <c r="B670">
        <v>4</v>
      </c>
      <c r="C670">
        <v>7</v>
      </c>
      <c r="D670" t="b" cm="1">
        <f t="array" aca="1" ref="D670" ca="1">OR(INDEX(積み上げ状況,20-C670+1,B670)=A670,INDEX('040_現在位置'!$I$23:$R$43,21-C670+1,B670)=A670)</f>
        <v>0</v>
      </c>
      <c r="E670" t="e">
        <f t="shared" ca="1" si="31"/>
        <v>#N/A</v>
      </c>
      <c r="F670">
        <f t="shared" si="32"/>
        <v>7</v>
      </c>
    </row>
    <row r="671" spans="1:6">
      <c r="A671" t="s">
        <v>5</v>
      </c>
      <c r="B671">
        <v>4</v>
      </c>
      <c r="C671">
        <v>8</v>
      </c>
      <c r="D671" t="b" cm="1">
        <f t="array" aca="1" ref="D671" ca="1">OR(INDEX(積み上げ状況,20-C671+1,B671)=A671,INDEX('040_現在位置'!$I$23:$R$43,21-C671+1,B671)=A671)</f>
        <v>0</v>
      </c>
      <c r="E671" t="e">
        <f t="shared" ca="1" si="31"/>
        <v>#N/A</v>
      </c>
      <c r="F671">
        <f t="shared" si="32"/>
        <v>8</v>
      </c>
    </row>
    <row r="672" spans="1:6">
      <c r="A672" t="s">
        <v>5</v>
      </c>
      <c r="B672">
        <v>4</v>
      </c>
      <c r="C672">
        <v>9</v>
      </c>
      <c r="D672" t="b" cm="1">
        <f t="array" aca="1" ref="D672" ca="1">OR(INDEX(積み上げ状況,20-C672+1,B672)=A672,INDEX('040_現在位置'!$I$23:$R$43,21-C672+1,B672)=A672)</f>
        <v>0</v>
      </c>
      <c r="E672" t="e">
        <f t="shared" ca="1" si="31"/>
        <v>#N/A</v>
      </c>
      <c r="F672">
        <f t="shared" si="32"/>
        <v>9</v>
      </c>
    </row>
    <row r="673" spans="1:6">
      <c r="A673" t="s">
        <v>5</v>
      </c>
      <c r="B673">
        <v>4</v>
      </c>
      <c r="C673">
        <v>10</v>
      </c>
      <c r="D673" t="b" cm="1">
        <f t="array" aca="1" ref="D673" ca="1">OR(INDEX(積み上げ状況,20-C673+1,B673)=A673,INDEX('040_現在位置'!$I$23:$R$43,21-C673+1,B673)=A673)</f>
        <v>0</v>
      </c>
      <c r="E673" t="e">
        <f t="shared" ca="1" si="31"/>
        <v>#N/A</v>
      </c>
      <c r="F673">
        <f t="shared" si="32"/>
        <v>10</v>
      </c>
    </row>
    <row r="674" spans="1:6">
      <c r="A674" t="s">
        <v>5</v>
      </c>
      <c r="B674">
        <v>4</v>
      </c>
      <c r="C674">
        <v>11</v>
      </c>
      <c r="D674" t="b" cm="1">
        <f t="array" aca="1" ref="D674" ca="1">OR(INDEX(積み上げ状況,20-C674+1,B674)=A674,INDEX('040_現在位置'!$I$23:$R$43,21-C674+1,B674)=A674)</f>
        <v>0</v>
      </c>
      <c r="E674" t="e">
        <f t="shared" ca="1" si="31"/>
        <v>#N/A</v>
      </c>
      <c r="F674">
        <f t="shared" si="32"/>
        <v>11</v>
      </c>
    </row>
    <row r="675" spans="1:6">
      <c r="A675" t="s">
        <v>5</v>
      </c>
      <c r="B675">
        <v>4</v>
      </c>
      <c r="C675">
        <v>12</v>
      </c>
      <c r="D675" t="b" cm="1">
        <f t="array" aca="1" ref="D675" ca="1">OR(INDEX(積み上げ状況,20-C675+1,B675)=A675,INDEX('040_現在位置'!$I$23:$R$43,21-C675+1,B675)=A675)</f>
        <v>0</v>
      </c>
      <c r="E675" t="e">
        <f t="shared" ca="1" si="31"/>
        <v>#N/A</v>
      </c>
      <c r="F675">
        <f t="shared" si="32"/>
        <v>12</v>
      </c>
    </row>
    <row r="676" spans="1:6">
      <c r="A676" t="s">
        <v>5</v>
      </c>
      <c r="B676">
        <v>4</v>
      </c>
      <c r="C676">
        <v>13</v>
      </c>
      <c r="D676" t="b" cm="1">
        <f t="array" aca="1" ref="D676" ca="1">OR(INDEX(積み上げ状況,20-C676+1,B676)=A676,INDEX('040_現在位置'!$I$23:$R$43,21-C676+1,B676)=A676)</f>
        <v>0</v>
      </c>
      <c r="E676" t="e">
        <f t="shared" ca="1" si="31"/>
        <v>#N/A</v>
      </c>
      <c r="F676">
        <f t="shared" si="32"/>
        <v>13</v>
      </c>
    </row>
    <row r="677" spans="1:6">
      <c r="A677" t="s">
        <v>5</v>
      </c>
      <c r="B677">
        <v>4</v>
      </c>
      <c r="C677">
        <v>14</v>
      </c>
      <c r="D677" t="b" cm="1">
        <f t="array" aca="1" ref="D677" ca="1">OR(INDEX(積み上げ状況,20-C677+1,B677)=A677,INDEX('040_現在位置'!$I$23:$R$43,21-C677+1,B677)=A677)</f>
        <v>0</v>
      </c>
      <c r="E677" t="e">
        <f t="shared" ca="1" si="31"/>
        <v>#N/A</v>
      </c>
      <c r="F677">
        <f t="shared" si="32"/>
        <v>14</v>
      </c>
    </row>
    <row r="678" spans="1:6">
      <c r="A678" t="s">
        <v>5</v>
      </c>
      <c r="B678">
        <v>4</v>
      </c>
      <c r="C678">
        <v>15</v>
      </c>
      <c r="D678" t="b" cm="1">
        <f t="array" aca="1" ref="D678" ca="1">OR(INDEX(積み上げ状況,20-C678+1,B678)=A678,INDEX('040_現在位置'!$I$23:$R$43,21-C678+1,B678)=A678)</f>
        <v>0</v>
      </c>
      <c r="E678" t="e">
        <f t="shared" ca="1" si="31"/>
        <v>#N/A</v>
      </c>
      <c r="F678">
        <f t="shared" si="32"/>
        <v>15</v>
      </c>
    </row>
    <row r="679" spans="1:6">
      <c r="A679" t="s">
        <v>5</v>
      </c>
      <c r="B679">
        <v>4</v>
      </c>
      <c r="C679">
        <v>16</v>
      </c>
      <c r="D679" t="b" cm="1">
        <f t="array" aca="1" ref="D679" ca="1">OR(INDEX(積み上げ状況,20-C679+1,B679)=A679,INDEX('040_現在位置'!$I$23:$R$43,21-C679+1,B679)=A679)</f>
        <v>0</v>
      </c>
      <c r="E679" t="e">
        <f t="shared" ca="1" si="31"/>
        <v>#N/A</v>
      </c>
      <c r="F679">
        <f t="shared" si="32"/>
        <v>16</v>
      </c>
    </row>
    <row r="680" spans="1:6">
      <c r="A680" t="s">
        <v>5</v>
      </c>
      <c r="B680">
        <v>4</v>
      </c>
      <c r="C680">
        <v>17</v>
      </c>
      <c r="D680" t="b" cm="1">
        <f t="array" aca="1" ref="D680" ca="1">OR(INDEX(積み上げ状況,20-C680+1,B680)=A680,INDEX('040_現在位置'!$I$23:$R$43,21-C680+1,B680)=A680)</f>
        <v>0</v>
      </c>
      <c r="E680" t="e">
        <f t="shared" ca="1" si="31"/>
        <v>#N/A</v>
      </c>
      <c r="F680">
        <f t="shared" si="32"/>
        <v>17</v>
      </c>
    </row>
    <row r="681" spans="1:6">
      <c r="A681" t="s">
        <v>5</v>
      </c>
      <c r="B681">
        <v>4</v>
      </c>
      <c r="C681">
        <v>18</v>
      </c>
      <c r="D681" t="b" cm="1">
        <f t="array" aca="1" ref="D681" ca="1">OR(INDEX(積み上げ状況,20-C681+1,B681)=A681,INDEX('040_現在位置'!$I$23:$R$43,21-C681+1,B681)=A681)</f>
        <v>0</v>
      </c>
      <c r="E681" t="e">
        <f t="shared" ca="1" si="31"/>
        <v>#N/A</v>
      </c>
      <c r="F681">
        <f t="shared" si="32"/>
        <v>18</v>
      </c>
    </row>
    <row r="682" spans="1:6">
      <c r="A682" t="s">
        <v>5</v>
      </c>
      <c r="B682">
        <v>4</v>
      </c>
      <c r="C682">
        <v>19</v>
      </c>
      <c r="D682" t="b" cm="1">
        <f t="array" aca="1" ref="D682" ca="1">OR(INDEX(積み上げ状況,20-C682+1,B682)=A682,INDEX('040_現在位置'!$I$23:$R$43,21-C682+1,B682)=A682)</f>
        <v>0</v>
      </c>
      <c r="E682" t="e">
        <f t="shared" ca="1" si="31"/>
        <v>#N/A</v>
      </c>
      <c r="F682">
        <f t="shared" si="32"/>
        <v>19</v>
      </c>
    </row>
    <row r="683" spans="1:6">
      <c r="A683" t="s">
        <v>5</v>
      </c>
      <c r="B683">
        <v>4</v>
      </c>
      <c r="C683">
        <v>20</v>
      </c>
      <c r="D683" t="b" cm="1">
        <f t="array" aca="1" ref="D683" ca="1">OR(INDEX(積み上げ状況,20-C683+1,B683)=A683,INDEX('040_現在位置'!$I$23:$R$43,21-C683+1,B683)=A683)</f>
        <v>0</v>
      </c>
      <c r="E683" t="e">
        <f t="shared" ca="1" si="31"/>
        <v>#N/A</v>
      </c>
      <c r="F683">
        <f t="shared" si="32"/>
        <v>20</v>
      </c>
    </row>
    <row r="684" spans="1:6">
      <c r="A684" t="s">
        <v>5</v>
      </c>
      <c r="B684">
        <v>5</v>
      </c>
      <c r="C684">
        <v>1</v>
      </c>
      <c r="D684" t="b" cm="1">
        <f t="array" aca="1" ref="D684" ca="1">OR(INDEX(積み上げ状況,20-C684+1,B684)=A684,INDEX('040_現在位置'!$I$23:$R$43,21-C684+1,B684)=A684)</f>
        <v>0</v>
      </c>
      <c r="E684" t="e">
        <f t="shared" ca="1" si="31"/>
        <v>#N/A</v>
      </c>
      <c r="F684">
        <f t="shared" si="32"/>
        <v>1</v>
      </c>
    </row>
    <row r="685" spans="1:6">
      <c r="A685" t="s">
        <v>5</v>
      </c>
      <c r="B685">
        <v>5</v>
      </c>
      <c r="C685">
        <v>2</v>
      </c>
      <c r="D685" t="b" cm="1">
        <f t="array" aca="1" ref="D685" ca="1">OR(INDEX(積み上げ状況,20-C685+1,B685)=A685,INDEX('040_現在位置'!$I$23:$R$43,21-C685+1,B685)=A685)</f>
        <v>0</v>
      </c>
      <c r="E685" t="e">
        <f t="shared" ca="1" si="31"/>
        <v>#N/A</v>
      </c>
      <c r="F685">
        <f t="shared" si="32"/>
        <v>2</v>
      </c>
    </row>
    <row r="686" spans="1:6">
      <c r="A686" t="s">
        <v>5</v>
      </c>
      <c r="B686">
        <v>5</v>
      </c>
      <c r="C686">
        <v>3</v>
      </c>
      <c r="D686" t="b" cm="1">
        <f t="array" aca="1" ref="D686" ca="1">OR(INDEX(積み上げ状況,20-C686+1,B686)=A686,INDEX('040_現在位置'!$I$23:$R$43,21-C686+1,B686)=A686)</f>
        <v>0</v>
      </c>
      <c r="E686" t="e">
        <f t="shared" ca="1" si="31"/>
        <v>#N/A</v>
      </c>
      <c r="F686">
        <f t="shared" si="32"/>
        <v>3</v>
      </c>
    </row>
    <row r="687" spans="1:6">
      <c r="A687" t="s">
        <v>5</v>
      </c>
      <c r="B687">
        <v>5</v>
      </c>
      <c r="C687">
        <v>4</v>
      </c>
      <c r="D687" t="b" cm="1">
        <f t="array" aca="1" ref="D687" ca="1">OR(INDEX(積み上げ状況,20-C687+1,B687)=A687,INDEX('040_現在位置'!$I$23:$R$43,21-C687+1,B687)=A687)</f>
        <v>0</v>
      </c>
      <c r="E687" t="e">
        <f t="shared" ca="1" si="31"/>
        <v>#N/A</v>
      </c>
      <c r="F687">
        <f t="shared" si="32"/>
        <v>4</v>
      </c>
    </row>
    <row r="688" spans="1:6">
      <c r="A688" t="s">
        <v>5</v>
      </c>
      <c r="B688">
        <v>5</v>
      </c>
      <c r="C688">
        <v>5</v>
      </c>
      <c r="D688" t="b" cm="1">
        <f t="array" aca="1" ref="D688" ca="1">OR(INDEX(積み上げ状況,20-C688+1,B688)=A688,INDEX('040_現在位置'!$I$23:$R$43,21-C688+1,B688)=A688)</f>
        <v>0</v>
      </c>
      <c r="E688" t="e">
        <f t="shared" ca="1" si="31"/>
        <v>#N/A</v>
      </c>
      <c r="F688">
        <f t="shared" si="32"/>
        <v>5</v>
      </c>
    </row>
    <row r="689" spans="1:6">
      <c r="A689" t="s">
        <v>5</v>
      </c>
      <c r="B689">
        <v>5</v>
      </c>
      <c r="C689">
        <v>6</v>
      </c>
      <c r="D689" t="b" cm="1">
        <f t="array" aca="1" ref="D689" ca="1">OR(INDEX(積み上げ状況,20-C689+1,B689)=A689,INDEX('040_現在位置'!$I$23:$R$43,21-C689+1,B689)=A689)</f>
        <v>0</v>
      </c>
      <c r="E689" t="e">
        <f t="shared" ca="1" si="31"/>
        <v>#N/A</v>
      </c>
      <c r="F689">
        <f t="shared" si="32"/>
        <v>6</v>
      </c>
    </row>
    <row r="690" spans="1:6">
      <c r="A690" t="s">
        <v>5</v>
      </c>
      <c r="B690">
        <v>5</v>
      </c>
      <c r="C690">
        <v>7</v>
      </c>
      <c r="D690" t="b" cm="1">
        <f t="array" aca="1" ref="D690" ca="1">OR(INDEX(積み上げ状況,20-C690+1,B690)=A690,INDEX('040_現在位置'!$I$23:$R$43,21-C690+1,B690)=A690)</f>
        <v>0</v>
      </c>
      <c r="E690" t="e">
        <f t="shared" ca="1" si="31"/>
        <v>#N/A</v>
      </c>
      <c r="F690">
        <f t="shared" si="32"/>
        <v>7</v>
      </c>
    </row>
    <row r="691" spans="1:6">
      <c r="A691" t="s">
        <v>5</v>
      </c>
      <c r="B691">
        <v>5</v>
      </c>
      <c r="C691">
        <v>8</v>
      </c>
      <c r="D691" t="b" cm="1">
        <f t="array" aca="1" ref="D691" ca="1">OR(INDEX(積み上げ状況,20-C691+1,B691)=A691,INDEX('040_現在位置'!$I$23:$R$43,21-C691+1,B691)=A691)</f>
        <v>0</v>
      </c>
      <c r="E691" t="e">
        <f t="shared" ca="1" si="31"/>
        <v>#N/A</v>
      </c>
      <c r="F691">
        <f t="shared" si="32"/>
        <v>8</v>
      </c>
    </row>
    <row r="692" spans="1:6">
      <c r="A692" t="s">
        <v>5</v>
      </c>
      <c r="B692">
        <v>5</v>
      </c>
      <c r="C692">
        <v>9</v>
      </c>
      <c r="D692" t="b" cm="1">
        <f t="array" aca="1" ref="D692" ca="1">OR(INDEX(積み上げ状況,20-C692+1,B692)=A692,INDEX('040_現在位置'!$I$23:$R$43,21-C692+1,B692)=A692)</f>
        <v>0</v>
      </c>
      <c r="E692" t="e">
        <f t="shared" ca="1" si="31"/>
        <v>#N/A</v>
      </c>
      <c r="F692">
        <f t="shared" si="32"/>
        <v>9</v>
      </c>
    </row>
    <row r="693" spans="1:6">
      <c r="A693" t="s">
        <v>5</v>
      </c>
      <c r="B693">
        <v>5</v>
      </c>
      <c r="C693">
        <v>10</v>
      </c>
      <c r="D693" t="b" cm="1">
        <f t="array" aca="1" ref="D693" ca="1">OR(INDEX(積み上げ状況,20-C693+1,B693)=A693,INDEX('040_現在位置'!$I$23:$R$43,21-C693+1,B693)=A693)</f>
        <v>0</v>
      </c>
      <c r="E693" t="e">
        <f t="shared" ca="1" si="31"/>
        <v>#N/A</v>
      </c>
      <c r="F693">
        <f t="shared" si="32"/>
        <v>10</v>
      </c>
    </row>
    <row r="694" spans="1:6">
      <c r="A694" t="s">
        <v>5</v>
      </c>
      <c r="B694">
        <v>5</v>
      </c>
      <c r="C694">
        <v>11</v>
      </c>
      <c r="D694" t="b" cm="1">
        <f t="array" aca="1" ref="D694" ca="1">OR(INDEX(積み上げ状況,20-C694+1,B694)=A694,INDEX('040_現在位置'!$I$23:$R$43,21-C694+1,B694)=A694)</f>
        <v>0</v>
      </c>
      <c r="E694" t="e">
        <f t="shared" ca="1" si="31"/>
        <v>#N/A</v>
      </c>
      <c r="F694">
        <f t="shared" si="32"/>
        <v>11</v>
      </c>
    </row>
    <row r="695" spans="1:6">
      <c r="A695" t="s">
        <v>5</v>
      </c>
      <c r="B695">
        <v>5</v>
      </c>
      <c r="C695">
        <v>12</v>
      </c>
      <c r="D695" t="b" cm="1">
        <f t="array" aca="1" ref="D695" ca="1">OR(INDEX(積み上げ状況,20-C695+1,B695)=A695,INDEX('040_現在位置'!$I$23:$R$43,21-C695+1,B695)=A695)</f>
        <v>0</v>
      </c>
      <c r="E695" t="e">
        <f t="shared" ca="1" si="31"/>
        <v>#N/A</v>
      </c>
      <c r="F695">
        <f t="shared" si="32"/>
        <v>12</v>
      </c>
    </row>
    <row r="696" spans="1:6">
      <c r="A696" t="s">
        <v>5</v>
      </c>
      <c r="B696">
        <v>5</v>
      </c>
      <c r="C696">
        <v>13</v>
      </c>
      <c r="D696" t="b" cm="1">
        <f t="array" aca="1" ref="D696" ca="1">OR(INDEX(積み上げ状況,20-C696+1,B696)=A696,INDEX('040_現在位置'!$I$23:$R$43,21-C696+1,B696)=A696)</f>
        <v>0</v>
      </c>
      <c r="E696" t="e">
        <f t="shared" ca="1" si="31"/>
        <v>#N/A</v>
      </c>
      <c r="F696">
        <f t="shared" si="32"/>
        <v>13</v>
      </c>
    </row>
    <row r="697" spans="1:6">
      <c r="A697" t="s">
        <v>5</v>
      </c>
      <c r="B697">
        <v>5</v>
      </c>
      <c r="C697">
        <v>14</v>
      </c>
      <c r="D697" t="b" cm="1">
        <f t="array" aca="1" ref="D697" ca="1">OR(INDEX(積み上げ状況,20-C697+1,B697)=A697,INDEX('040_現在位置'!$I$23:$R$43,21-C697+1,B697)=A697)</f>
        <v>0</v>
      </c>
      <c r="E697" t="e">
        <f t="shared" ca="1" si="31"/>
        <v>#N/A</v>
      </c>
      <c r="F697">
        <f t="shared" si="32"/>
        <v>14</v>
      </c>
    </row>
    <row r="698" spans="1:6">
      <c r="A698" t="s">
        <v>5</v>
      </c>
      <c r="B698">
        <v>5</v>
      </c>
      <c r="C698">
        <v>15</v>
      </c>
      <c r="D698" t="b" cm="1">
        <f t="array" aca="1" ref="D698" ca="1">OR(INDEX(積み上げ状況,20-C698+1,B698)=A698,INDEX('040_現在位置'!$I$23:$R$43,21-C698+1,B698)=A698)</f>
        <v>0</v>
      </c>
      <c r="E698" t="e">
        <f t="shared" ca="1" si="31"/>
        <v>#N/A</v>
      </c>
      <c r="F698">
        <f t="shared" si="32"/>
        <v>15</v>
      </c>
    </row>
    <row r="699" spans="1:6">
      <c r="A699" t="s">
        <v>5</v>
      </c>
      <c r="B699">
        <v>5</v>
      </c>
      <c r="C699">
        <v>16</v>
      </c>
      <c r="D699" t="b" cm="1">
        <f t="array" aca="1" ref="D699" ca="1">OR(INDEX(積み上げ状況,20-C699+1,B699)=A699,INDEX('040_現在位置'!$I$23:$R$43,21-C699+1,B699)=A699)</f>
        <v>0</v>
      </c>
      <c r="E699" t="e">
        <f t="shared" ca="1" si="31"/>
        <v>#N/A</v>
      </c>
      <c r="F699">
        <f t="shared" si="32"/>
        <v>16</v>
      </c>
    </row>
    <row r="700" spans="1:6">
      <c r="A700" t="s">
        <v>5</v>
      </c>
      <c r="B700">
        <v>5</v>
      </c>
      <c r="C700">
        <v>17</v>
      </c>
      <c r="D700" t="b" cm="1">
        <f t="array" aca="1" ref="D700" ca="1">OR(INDEX(積み上げ状況,20-C700+1,B700)=A700,INDEX('040_現在位置'!$I$23:$R$43,21-C700+1,B700)=A700)</f>
        <v>0</v>
      </c>
      <c r="E700" t="e">
        <f t="shared" ca="1" si="31"/>
        <v>#N/A</v>
      </c>
      <c r="F700">
        <f t="shared" si="32"/>
        <v>17</v>
      </c>
    </row>
    <row r="701" spans="1:6">
      <c r="A701" t="s">
        <v>5</v>
      </c>
      <c r="B701">
        <v>5</v>
      </c>
      <c r="C701">
        <v>18</v>
      </c>
      <c r="D701" t="b" cm="1">
        <f t="array" aca="1" ref="D701" ca="1">OR(INDEX(積み上げ状況,20-C701+1,B701)=A701,INDEX('040_現在位置'!$I$23:$R$43,21-C701+1,B701)=A701)</f>
        <v>0</v>
      </c>
      <c r="E701" t="e">
        <f t="shared" ca="1" si="31"/>
        <v>#N/A</v>
      </c>
      <c r="F701">
        <f t="shared" si="32"/>
        <v>18</v>
      </c>
    </row>
    <row r="702" spans="1:6">
      <c r="A702" t="s">
        <v>5</v>
      </c>
      <c r="B702">
        <v>5</v>
      </c>
      <c r="C702">
        <v>19</v>
      </c>
      <c r="D702" t="b" cm="1">
        <f t="array" aca="1" ref="D702" ca="1">OR(INDEX(積み上げ状況,20-C702+1,B702)=A702,INDEX('040_現在位置'!$I$23:$R$43,21-C702+1,B702)=A702)</f>
        <v>0</v>
      </c>
      <c r="E702" t="e">
        <f t="shared" ca="1" si="31"/>
        <v>#N/A</v>
      </c>
      <c r="F702">
        <f t="shared" si="32"/>
        <v>19</v>
      </c>
    </row>
    <row r="703" spans="1:6">
      <c r="A703" t="s">
        <v>5</v>
      </c>
      <c r="B703">
        <v>5</v>
      </c>
      <c r="C703">
        <v>20</v>
      </c>
      <c r="D703" t="b" cm="1">
        <f t="array" aca="1" ref="D703" ca="1">OR(INDEX(積み上げ状況,20-C703+1,B703)=A703,INDEX('040_現在位置'!$I$23:$R$43,21-C703+1,B703)=A703)</f>
        <v>0</v>
      </c>
      <c r="E703" t="e">
        <f t="shared" ca="1" si="31"/>
        <v>#N/A</v>
      </c>
      <c r="F703">
        <f t="shared" si="32"/>
        <v>20</v>
      </c>
    </row>
    <row r="704" spans="1:6">
      <c r="A704" t="s">
        <v>5</v>
      </c>
      <c r="B704">
        <v>6</v>
      </c>
      <c r="C704">
        <v>1</v>
      </c>
      <c r="D704" t="b" cm="1">
        <f t="array" aca="1" ref="D704" ca="1">OR(INDEX(積み上げ状況,20-C704+1,B704)=A704,INDEX('040_現在位置'!$I$23:$R$43,21-C704+1,B704)=A704)</f>
        <v>0</v>
      </c>
      <c r="E704" t="e">
        <f t="shared" ca="1" si="31"/>
        <v>#N/A</v>
      </c>
      <c r="F704">
        <f t="shared" si="32"/>
        <v>1</v>
      </c>
    </row>
    <row r="705" spans="1:6">
      <c r="A705" t="s">
        <v>5</v>
      </c>
      <c r="B705">
        <v>6</v>
      </c>
      <c r="C705">
        <v>2</v>
      </c>
      <c r="D705" t="b" cm="1">
        <f t="array" aca="1" ref="D705" ca="1">OR(INDEX(積み上げ状況,20-C705+1,B705)=A705,INDEX('040_現在位置'!$I$23:$R$43,21-C705+1,B705)=A705)</f>
        <v>0</v>
      </c>
      <c r="E705" t="e">
        <f t="shared" ca="1" si="31"/>
        <v>#N/A</v>
      </c>
      <c r="F705">
        <f t="shared" si="32"/>
        <v>2</v>
      </c>
    </row>
    <row r="706" spans="1:6">
      <c r="A706" t="s">
        <v>5</v>
      </c>
      <c r="B706">
        <v>6</v>
      </c>
      <c r="C706">
        <v>3</v>
      </c>
      <c r="D706" t="b" cm="1">
        <f t="array" aca="1" ref="D706" ca="1">OR(INDEX(積み上げ状況,20-C706+1,B706)=A706,INDEX('040_現在位置'!$I$23:$R$43,21-C706+1,B706)=A706)</f>
        <v>0</v>
      </c>
      <c r="E706" t="e">
        <f t="shared" ca="1" si="31"/>
        <v>#N/A</v>
      </c>
      <c r="F706">
        <f t="shared" si="32"/>
        <v>3</v>
      </c>
    </row>
    <row r="707" spans="1:6">
      <c r="A707" t="s">
        <v>5</v>
      </c>
      <c r="B707">
        <v>6</v>
      </c>
      <c r="C707">
        <v>4</v>
      </c>
      <c r="D707" t="b" cm="1">
        <f t="array" aca="1" ref="D707" ca="1">OR(INDEX(積み上げ状況,20-C707+1,B707)=A707,INDEX('040_現在位置'!$I$23:$R$43,21-C707+1,B707)=A707)</f>
        <v>0</v>
      </c>
      <c r="E707" t="e">
        <f t="shared" ca="1" si="31"/>
        <v>#N/A</v>
      </c>
      <c r="F707">
        <f t="shared" si="32"/>
        <v>4</v>
      </c>
    </row>
    <row r="708" spans="1:6">
      <c r="A708" t="s">
        <v>5</v>
      </c>
      <c r="B708">
        <v>6</v>
      </c>
      <c r="C708">
        <v>5</v>
      </c>
      <c r="D708" t="b" cm="1">
        <f t="array" aca="1" ref="D708" ca="1">OR(INDEX(積み上げ状況,20-C708+1,B708)=A708,INDEX('040_現在位置'!$I$23:$R$43,21-C708+1,B708)=A708)</f>
        <v>0</v>
      </c>
      <c r="E708" t="e">
        <f t="shared" ca="1" si="31"/>
        <v>#N/A</v>
      </c>
      <c r="F708">
        <f t="shared" si="32"/>
        <v>5</v>
      </c>
    </row>
    <row r="709" spans="1:6">
      <c r="A709" t="s">
        <v>5</v>
      </c>
      <c r="B709">
        <v>6</v>
      </c>
      <c r="C709">
        <v>6</v>
      </c>
      <c r="D709" t="b" cm="1">
        <f t="array" aca="1" ref="D709" ca="1">OR(INDEX(積み上げ状況,20-C709+1,B709)=A709,INDEX('040_現在位置'!$I$23:$R$43,21-C709+1,B709)=A709)</f>
        <v>0</v>
      </c>
      <c r="E709" t="e">
        <f t="shared" ref="E709:E772" ca="1" si="33">IF(D709,B709,NA())</f>
        <v>#N/A</v>
      </c>
      <c r="F709">
        <f t="shared" si="32"/>
        <v>6</v>
      </c>
    </row>
    <row r="710" spans="1:6">
      <c r="A710" t="s">
        <v>5</v>
      </c>
      <c r="B710">
        <v>6</v>
      </c>
      <c r="C710">
        <v>7</v>
      </c>
      <c r="D710" t="b" cm="1">
        <f t="array" aca="1" ref="D710" ca="1">OR(INDEX(積み上げ状況,20-C710+1,B710)=A710,INDEX('040_現在位置'!$I$23:$R$43,21-C710+1,B710)=A710)</f>
        <v>0</v>
      </c>
      <c r="E710" t="e">
        <f t="shared" ca="1" si="33"/>
        <v>#N/A</v>
      </c>
      <c r="F710">
        <f t="shared" si="32"/>
        <v>7</v>
      </c>
    </row>
    <row r="711" spans="1:6">
      <c r="A711" t="s">
        <v>5</v>
      </c>
      <c r="B711">
        <v>6</v>
      </c>
      <c r="C711">
        <v>8</v>
      </c>
      <c r="D711" t="b" cm="1">
        <f t="array" aca="1" ref="D711" ca="1">OR(INDEX(積み上げ状況,20-C711+1,B711)=A711,INDEX('040_現在位置'!$I$23:$R$43,21-C711+1,B711)=A711)</f>
        <v>0</v>
      </c>
      <c r="E711" t="e">
        <f t="shared" ca="1" si="33"/>
        <v>#N/A</v>
      </c>
      <c r="F711">
        <f t="shared" si="32"/>
        <v>8</v>
      </c>
    </row>
    <row r="712" spans="1:6">
      <c r="A712" t="s">
        <v>5</v>
      </c>
      <c r="B712">
        <v>6</v>
      </c>
      <c r="C712">
        <v>9</v>
      </c>
      <c r="D712" t="b" cm="1">
        <f t="array" aca="1" ref="D712" ca="1">OR(INDEX(積み上げ状況,20-C712+1,B712)=A712,INDEX('040_現在位置'!$I$23:$R$43,21-C712+1,B712)=A712)</f>
        <v>0</v>
      </c>
      <c r="E712" t="e">
        <f t="shared" ca="1" si="33"/>
        <v>#N/A</v>
      </c>
      <c r="F712">
        <f t="shared" si="32"/>
        <v>9</v>
      </c>
    </row>
    <row r="713" spans="1:6">
      <c r="A713" t="s">
        <v>5</v>
      </c>
      <c r="B713">
        <v>6</v>
      </c>
      <c r="C713">
        <v>10</v>
      </c>
      <c r="D713" t="b" cm="1">
        <f t="array" aca="1" ref="D713" ca="1">OR(INDEX(積み上げ状況,20-C713+1,B713)=A713,INDEX('040_現在位置'!$I$23:$R$43,21-C713+1,B713)=A713)</f>
        <v>0</v>
      </c>
      <c r="E713" t="e">
        <f t="shared" ca="1" si="33"/>
        <v>#N/A</v>
      </c>
      <c r="F713">
        <f t="shared" si="32"/>
        <v>10</v>
      </c>
    </row>
    <row r="714" spans="1:6">
      <c r="A714" t="s">
        <v>5</v>
      </c>
      <c r="B714">
        <v>6</v>
      </c>
      <c r="C714">
        <v>11</v>
      </c>
      <c r="D714" t="b" cm="1">
        <f t="array" aca="1" ref="D714" ca="1">OR(INDEX(積み上げ状況,20-C714+1,B714)=A714,INDEX('040_現在位置'!$I$23:$R$43,21-C714+1,B714)=A714)</f>
        <v>0</v>
      </c>
      <c r="E714" t="e">
        <f t="shared" ca="1" si="33"/>
        <v>#N/A</v>
      </c>
      <c r="F714">
        <f t="shared" si="32"/>
        <v>11</v>
      </c>
    </row>
    <row r="715" spans="1:6">
      <c r="A715" t="s">
        <v>5</v>
      </c>
      <c r="B715">
        <v>6</v>
      </c>
      <c r="C715">
        <v>12</v>
      </c>
      <c r="D715" t="b" cm="1">
        <f t="array" aca="1" ref="D715" ca="1">OR(INDEX(積み上げ状況,20-C715+1,B715)=A715,INDEX('040_現在位置'!$I$23:$R$43,21-C715+1,B715)=A715)</f>
        <v>0</v>
      </c>
      <c r="E715" t="e">
        <f t="shared" ca="1" si="33"/>
        <v>#N/A</v>
      </c>
      <c r="F715">
        <f t="shared" si="32"/>
        <v>12</v>
      </c>
    </row>
    <row r="716" spans="1:6">
      <c r="A716" t="s">
        <v>5</v>
      </c>
      <c r="B716">
        <v>6</v>
      </c>
      <c r="C716">
        <v>13</v>
      </c>
      <c r="D716" t="b" cm="1">
        <f t="array" aca="1" ref="D716" ca="1">OR(INDEX(積み上げ状況,20-C716+1,B716)=A716,INDEX('040_現在位置'!$I$23:$R$43,21-C716+1,B716)=A716)</f>
        <v>0</v>
      </c>
      <c r="E716" t="e">
        <f t="shared" ca="1" si="33"/>
        <v>#N/A</v>
      </c>
      <c r="F716">
        <f t="shared" si="32"/>
        <v>13</v>
      </c>
    </row>
    <row r="717" spans="1:6">
      <c r="A717" t="s">
        <v>5</v>
      </c>
      <c r="B717">
        <v>6</v>
      </c>
      <c r="C717">
        <v>14</v>
      </c>
      <c r="D717" t="b" cm="1">
        <f t="array" aca="1" ref="D717" ca="1">OR(INDEX(積み上げ状況,20-C717+1,B717)=A717,INDEX('040_現在位置'!$I$23:$R$43,21-C717+1,B717)=A717)</f>
        <v>0</v>
      </c>
      <c r="E717" t="e">
        <f t="shared" ca="1" si="33"/>
        <v>#N/A</v>
      </c>
      <c r="F717">
        <f t="shared" ref="F717:F780" si="34">C717</f>
        <v>14</v>
      </c>
    </row>
    <row r="718" spans="1:6">
      <c r="A718" t="s">
        <v>5</v>
      </c>
      <c r="B718">
        <v>6</v>
      </c>
      <c r="C718">
        <v>15</v>
      </c>
      <c r="D718" t="b" cm="1">
        <f t="array" aca="1" ref="D718" ca="1">OR(INDEX(積み上げ状況,20-C718+1,B718)=A718,INDEX('040_現在位置'!$I$23:$R$43,21-C718+1,B718)=A718)</f>
        <v>0</v>
      </c>
      <c r="E718" t="e">
        <f t="shared" ca="1" si="33"/>
        <v>#N/A</v>
      </c>
      <c r="F718">
        <f t="shared" si="34"/>
        <v>15</v>
      </c>
    </row>
    <row r="719" spans="1:6">
      <c r="A719" t="s">
        <v>5</v>
      </c>
      <c r="B719">
        <v>6</v>
      </c>
      <c r="C719">
        <v>16</v>
      </c>
      <c r="D719" t="b" cm="1">
        <f t="array" aca="1" ref="D719" ca="1">OR(INDEX(積み上げ状況,20-C719+1,B719)=A719,INDEX('040_現在位置'!$I$23:$R$43,21-C719+1,B719)=A719)</f>
        <v>0</v>
      </c>
      <c r="E719" t="e">
        <f t="shared" ca="1" si="33"/>
        <v>#N/A</v>
      </c>
      <c r="F719">
        <f t="shared" si="34"/>
        <v>16</v>
      </c>
    </row>
    <row r="720" spans="1:6">
      <c r="A720" t="s">
        <v>5</v>
      </c>
      <c r="B720">
        <v>6</v>
      </c>
      <c r="C720">
        <v>17</v>
      </c>
      <c r="D720" t="b" cm="1">
        <f t="array" aca="1" ref="D720" ca="1">OR(INDEX(積み上げ状況,20-C720+1,B720)=A720,INDEX('040_現在位置'!$I$23:$R$43,21-C720+1,B720)=A720)</f>
        <v>0</v>
      </c>
      <c r="E720" t="e">
        <f t="shared" ca="1" si="33"/>
        <v>#N/A</v>
      </c>
      <c r="F720">
        <f t="shared" si="34"/>
        <v>17</v>
      </c>
    </row>
    <row r="721" spans="1:6">
      <c r="A721" t="s">
        <v>5</v>
      </c>
      <c r="B721">
        <v>6</v>
      </c>
      <c r="C721">
        <v>18</v>
      </c>
      <c r="D721" t="b" cm="1">
        <f t="array" aca="1" ref="D721" ca="1">OR(INDEX(積み上げ状況,20-C721+1,B721)=A721,INDEX('040_現在位置'!$I$23:$R$43,21-C721+1,B721)=A721)</f>
        <v>0</v>
      </c>
      <c r="E721" t="e">
        <f t="shared" ca="1" si="33"/>
        <v>#N/A</v>
      </c>
      <c r="F721">
        <f t="shared" si="34"/>
        <v>18</v>
      </c>
    </row>
    <row r="722" spans="1:6">
      <c r="A722" t="s">
        <v>5</v>
      </c>
      <c r="B722">
        <v>6</v>
      </c>
      <c r="C722">
        <v>19</v>
      </c>
      <c r="D722" t="b" cm="1">
        <f t="array" aca="1" ref="D722" ca="1">OR(INDEX(積み上げ状況,20-C722+1,B722)=A722,INDEX('040_現在位置'!$I$23:$R$43,21-C722+1,B722)=A722)</f>
        <v>0</v>
      </c>
      <c r="E722" t="e">
        <f t="shared" ca="1" si="33"/>
        <v>#N/A</v>
      </c>
      <c r="F722">
        <f t="shared" si="34"/>
        <v>19</v>
      </c>
    </row>
    <row r="723" spans="1:6">
      <c r="A723" t="s">
        <v>5</v>
      </c>
      <c r="B723">
        <v>6</v>
      </c>
      <c r="C723">
        <v>20</v>
      </c>
      <c r="D723" t="b" cm="1">
        <f t="array" aca="1" ref="D723" ca="1">OR(INDEX(積み上げ状況,20-C723+1,B723)=A723,INDEX('040_現在位置'!$I$23:$R$43,21-C723+1,B723)=A723)</f>
        <v>0</v>
      </c>
      <c r="E723" t="e">
        <f t="shared" ca="1" si="33"/>
        <v>#N/A</v>
      </c>
      <c r="F723">
        <f t="shared" si="34"/>
        <v>20</v>
      </c>
    </row>
    <row r="724" spans="1:6">
      <c r="A724" t="s">
        <v>5</v>
      </c>
      <c r="B724">
        <v>7</v>
      </c>
      <c r="C724">
        <v>1</v>
      </c>
      <c r="D724" t="b" cm="1">
        <f t="array" aca="1" ref="D724" ca="1">OR(INDEX(積み上げ状況,20-C724+1,B724)=A724,INDEX('040_現在位置'!$I$23:$R$43,21-C724+1,B724)=A724)</f>
        <v>0</v>
      </c>
      <c r="E724" t="e">
        <f t="shared" ca="1" si="33"/>
        <v>#N/A</v>
      </c>
      <c r="F724">
        <f t="shared" si="34"/>
        <v>1</v>
      </c>
    </row>
    <row r="725" spans="1:6">
      <c r="A725" t="s">
        <v>5</v>
      </c>
      <c r="B725">
        <v>7</v>
      </c>
      <c r="C725">
        <v>2</v>
      </c>
      <c r="D725" t="b" cm="1">
        <f t="array" aca="1" ref="D725" ca="1">OR(INDEX(積み上げ状況,20-C725+1,B725)=A725,INDEX('040_現在位置'!$I$23:$R$43,21-C725+1,B725)=A725)</f>
        <v>0</v>
      </c>
      <c r="E725" t="e">
        <f t="shared" ca="1" si="33"/>
        <v>#N/A</v>
      </c>
      <c r="F725">
        <f t="shared" si="34"/>
        <v>2</v>
      </c>
    </row>
    <row r="726" spans="1:6">
      <c r="A726" t="s">
        <v>5</v>
      </c>
      <c r="B726">
        <v>7</v>
      </c>
      <c r="C726">
        <v>3</v>
      </c>
      <c r="D726" t="b" cm="1">
        <f t="array" aca="1" ref="D726" ca="1">OR(INDEX(積み上げ状況,20-C726+1,B726)=A726,INDEX('040_現在位置'!$I$23:$R$43,21-C726+1,B726)=A726)</f>
        <v>0</v>
      </c>
      <c r="E726" t="e">
        <f t="shared" ca="1" si="33"/>
        <v>#N/A</v>
      </c>
      <c r="F726">
        <f t="shared" si="34"/>
        <v>3</v>
      </c>
    </row>
    <row r="727" spans="1:6">
      <c r="A727" t="s">
        <v>5</v>
      </c>
      <c r="B727">
        <v>7</v>
      </c>
      <c r="C727">
        <v>4</v>
      </c>
      <c r="D727" t="b" cm="1">
        <f t="array" aca="1" ref="D727" ca="1">OR(INDEX(積み上げ状況,20-C727+1,B727)=A727,INDEX('040_現在位置'!$I$23:$R$43,21-C727+1,B727)=A727)</f>
        <v>0</v>
      </c>
      <c r="E727" t="e">
        <f t="shared" ca="1" si="33"/>
        <v>#N/A</v>
      </c>
      <c r="F727">
        <f t="shared" si="34"/>
        <v>4</v>
      </c>
    </row>
    <row r="728" spans="1:6">
      <c r="A728" t="s">
        <v>5</v>
      </c>
      <c r="B728">
        <v>7</v>
      </c>
      <c r="C728">
        <v>5</v>
      </c>
      <c r="D728" t="b" cm="1">
        <f t="array" aca="1" ref="D728" ca="1">OR(INDEX(積み上げ状況,20-C728+1,B728)=A728,INDEX('040_現在位置'!$I$23:$R$43,21-C728+1,B728)=A728)</f>
        <v>0</v>
      </c>
      <c r="E728" t="e">
        <f t="shared" ca="1" si="33"/>
        <v>#N/A</v>
      </c>
      <c r="F728">
        <f t="shared" si="34"/>
        <v>5</v>
      </c>
    </row>
    <row r="729" spans="1:6">
      <c r="A729" t="s">
        <v>5</v>
      </c>
      <c r="B729">
        <v>7</v>
      </c>
      <c r="C729">
        <v>6</v>
      </c>
      <c r="D729" t="b" cm="1">
        <f t="array" aca="1" ref="D729" ca="1">OR(INDEX(積み上げ状況,20-C729+1,B729)=A729,INDEX('040_現在位置'!$I$23:$R$43,21-C729+1,B729)=A729)</f>
        <v>0</v>
      </c>
      <c r="E729" t="e">
        <f t="shared" ca="1" si="33"/>
        <v>#N/A</v>
      </c>
      <c r="F729">
        <f t="shared" si="34"/>
        <v>6</v>
      </c>
    </row>
    <row r="730" spans="1:6">
      <c r="A730" t="s">
        <v>5</v>
      </c>
      <c r="B730">
        <v>7</v>
      </c>
      <c r="C730">
        <v>7</v>
      </c>
      <c r="D730" t="b" cm="1">
        <f t="array" aca="1" ref="D730" ca="1">OR(INDEX(積み上げ状況,20-C730+1,B730)=A730,INDEX('040_現在位置'!$I$23:$R$43,21-C730+1,B730)=A730)</f>
        <v>0</v>
      </c>
      <c r="E730" t="e">
        <f t="shared" ca="1" si="33"/>
        <v>#N/A</v>
      </c>
      <c r="F730">
        <f t="shared" si="34"/>
        <v>7</v>
      </c>
    </row>
    <row r="731" spans="1:6">
      <c r="A731" t="s">
        <v>5</v>
      </c>
      <c r="B731">
        <v>7</v>
      </c>
      <c r="C731">
        <v>8</v>
      </c>
      <c r="D731" t="b" cm="1">
        <f t="array" aca="1" ref="D731" ca="1">OR(INDEX(積み上げ状況,20-C731+1,B731)=A731,INDEX('040_現在位置'!$I$23:$R$43,21-C731+1,B731)=A731)</f>
        <v>0</v>
      </c>
      <c r="E731" t="e">
        <f t="shared" ca="1" si="33"/>
        <v>#N/A</v>
      </c>
      <c r="F731">
        <f t="shared" si="34"/>
        <v>8</v>
      </c>
    </row>
    <row r="732" spans="1:6">
      <c r="A732" t="s">
        <v>5</v>
      </c>
      <c r="B732">
        <v>7</v>
      </c>
      <c r="C732">
        <v>9</v>
      </c>
      <c r="D732" t="b" cm="1">
        <f t="array" aca="1" ref="D732" ca="1">OR(INDEX(積み上げ状況,20-C732+1,B732)=A732,INDEX('040_現在位置'!$I$23:$R$43,21-C732+1,B732)=A732)</f>
        <v>0</v>
      </c>
      <c r="E732" t="e">
        <f t="shared" ca="1" si="33"/>
        <v>#N/A</v>
      </c>
      <c r="F732">
        <f t="shared" si="34"/>
        <v>9</v>
      </c>
    </row>
    <row r="733" spans="1:6">
      <c r="A733" t="s">
        <v>5</v>
      </c>
      <c r="B733">
        <v>7</v>
      </c>
      <c r="C733">
        <v>10</v>
      </c>
      <c r="D733" t="b" cm="1">
        <f t="array" aca="1" ref="D733" ca="1">OR(INDEX(積み上げ状況,20-C733+1,B733)=A733,INDEX('040_現在位置'!$I$23:$R$43,21-C733+1,B733)=A733)</f>
        <v>0</v>
      </c>
      <c r="E733" t="e">
        <f t="shared" ca="1" si="33"/>
        <v>#N/A</v>
      </c>
      <c r="F733">
        <f t="shared" si="34"/>
        <v>10</v>
      </c>
    </row>
    <row r="734" spans="1:6">
      <c r="A734" t="s">
        <v>5</v>
      </c>
      <c r="B734">
        <v>7</v>
      </c>
      <c r="C734">
        <v>11</v>
      </c>
      <c r="D734" t="b" cm="1">
        <f t="array" aca="1" ref="D734" ca="1">OR(INDEX(積み上げ状況,20-C734+1,B734)=A734,INDEX('040_現在位置'!$I$23:$R$43,21-C734+1,B734)=A734)</f>
        <v>0</v>
      </c>
      <c r="E734" t="e">
        <f t="shared" ca="1" si="33"/>
        <v>#N/A</v>
      </c>
      <c r="F734">
        <f t="shared" si="34"/>
        <v>11</v>
      </c>
    </row>
    <row r="735" spans="1:6">
      <c r="A735" t="s">
        <v>5</v>
      </c>
      <c r="B735">
        <v>7</v>
      </c>
      <c r="C735">
        <v>12</v>
      </c>
      <c r="D735" t="b" cm="1">
        <f t="array" aca="1" ref="D735" ca="1">OR(INDEX(積み上げ状況,20-C735+1,B735)=A735,INDEX('040_現在位置'!$I$23:$R$43,21-C735+1,B735)=A735)</f>
        <v>0</v>
      </c>
      <c r="E735" t="e">
        <f t="shared" ca="1" si="33"/>
        <v>#N/A</v>
      </c>
      <c r="F735">
        <f t="shared" si="34"/>
        <v>12</v>
      </c>
    </row>
    <row r="736" spans="1:6">
      <c r="A736" t="s">
        <v>5</v>
      </c>
      <c r="B736">
        <v>7</v>
      </c>
      <c r="C736">
        <v>13</v>
      </c>
      <c r="D736" t="b" cm="1">
        <f t="array" aca="1" ref="D736" ca="1">OR(INDEX(積み上げ状況,20-C736+1,B736)=A736,INDEX('040_現在位置'!$I$23:$R$43,21-C736+1,B736)=A736)</f>
        <v>0</v>
      </c>
      <c r="E736" t="e">
        <f t="shared" ca="1" si="33"/>
        <v>#N/A</v>
      </c>
      <c r="F736">
        <f t="shared" si="34"/>
        <v>13</v>
      </c>
    </row>
    <row r="737" spans="1:6">
      <c r="A737" t="s">
        <v>5</v>
      </c>
      <c r="B737">
        <v>7</v>
      </c>
      <c r="C737">
        <v>14</v>
      </c>
      <c r="D737" t="b" cm="1">
        <f t="array" aca="1" ref="D737" ca="1">OR(INDEX(積み上げ状況,20-C737+1,B737)=A737,INDEX('040_現在位置'!$I$23:$R$43,21-C737+1,B737)=A737)</f>
        <v>0</v>
      </c>
      <c r="E737" t="e">
        <f t="shared" ca="1" si="33"/>
        <v>#N/A</v>
      </c>
      <c r="F737">
        <f t="shared" si="34"/>
        <v>14</v>
      </c>
    </row>
    <row r="738" spans="1:6">
      <c r="A738" t="s">
        <v>5</v>
      </c>
      <c r="B738">
        <v>7</v>
      </c>
      <c r="C738">
        <v>15</v>
      </c>
      <c r="D738" t="b" cm="1">
        <f t="array" aca="1" ref="D738" ca="1">OR(INDEX(積み上げ状況,20-C738+1,B738)=A738,INDEX('040_現在位置'!$I$23:$R$43,21-C738+1,B738)=A738)</f>
        <v>0</v>
      </c>
      <c r="E738" t="e">
        <f t="shared" ca="1" si="33"/>
        <v>#N/A</v>
      </c>
      <c r="F738">
        <f t="shared" si="34"/>
        <v>15</v>
      </c>
    </row>
    <row r="739" spans="1:6">
      <c r="A739" t="s">
        <v>5</v>
      </c>
      <c r="B739">
        <v>7</v>
      </c>
      <c r="C739">
        <v>16</v>
      </c>
      <c r="D739" t="b" cm="1">
        <f t="array" aca="1" ref="D739" ca="1">OR(INDEX(積み上げ状況,20-C739+1,B739)=A739,INDEX('040_現在位置'!$I$23:$R$43,21-C739+1,B739)=A739)</f>
        <v>0</v>
      </c>
      <c r="E739" t="e">
        <f t="shared" ca="1" si="33"/>
        <v>#N/A</v>
      </c>
      <c r="F739">
        <f t="shared" si="34"/>
        <v>16</v>
      </c>
    </row>
    <row r="740" spans="1:6">
      <c r="A740" t="s">
        <v>5</v>
      </c>
      <c r="B740">
        <v>7</v>
      </c>
      <c r="C740">
        <v>17</v>
      </c>
      <c r="D740" t="b" cm="1">
        <f t="array" aca="1" ref="D740" ca="1">OR(INDEX(積み上げ状況,20-C740+1,B740)=A740,INDEX('040_現在位置'!$I$23:$R$43,21-C740+1,B740)=A740)</f>
        <v>0</v>
      </c>
      <c r="E740" t="e">
        <f t="shared" ca="1" si="33"/>
        <v>#N/A</v>
      </c>
      <c r="F740">
        <f t="shared" si="34"/>
        <v>17</v>
      </c>
    </row>
    <row r="741" spans="1:6">
      <c r="A741" t="s">
        <v>5</v>
      </c>
      <c r="B741">
        <v>7</v>
      </c>
      <c r="C741">
        <v>18</v>
      </c>
      <c r="D741" t="b" cm="1">
        <f t="array" aca="1" ref="D741" ca="1">OR(INDEX(積み上げ状況,20-C741+1,B741)=A741,INDEX('040_現在位置'!$I$23:$R$43,21-C741+1,B741)=A741)</f>
        <v>0</v>
      </c>
      <c r="E741" t="e">
        <f t="shared" ca="1" si="33"/>
        <v>#N/A</v>
      </c>
      <c r="F741">
        <f t="shared" si="34"/>
        <v>18</v>
      </c>
    </row>
    <row r="742" spans="1:6">
      <c r="A742" t="s">
        <v>5</v>
      </c>
      <c r="B742">
        <v>7</v>
      </c>
      <c r="C742">
        <v>19</v>
      </c>
      <c r="D742" t="b" cm="1">
        <f t="array" aca="1" ref="D742" ca="1">OR(INDEX(積み上げ状況,20-C742+1,B742)=A742,INDEX('040_現在位置'!$I$23:$R$43,21-C742+1,B742)=A742)</f>
        <v>0</v>
      </c>
      <c r="E742" t="e">
        <f t="shared" ca="1" si="33"/>
        <v>#N/A</v>
      </c>
      <c r="F742">
        <f t="shared" si="34"/>
        <v>19</v>
      </c>
    </row>
    <row r="743" spans="1:6">
      <c r="A743" t="s">
        <v>5</v>
      </c>
      <c r="B743">
        <v>7</v>
      </c>
      <c r="C743">
        <v>20</v>
      </c>
      <c r="D743" t="b" cm="1">
        <f t="array" aca="1" ref="D743" ca="1">OR(INDEX(積み上げ状況,20-C743+1,B743)=A743,INDEX('040_現在位置'!$I$23:$R$43,21-C743+1,B743)=A743)</f>
        <v>0</v>
      </c>
      <c r="E743" t="e">
        <f t="shared" ca="1" si="33"/>
        <v>#N/A</v>
      </c>
      <c r="F743">
        <f t="shared" si="34"/>
        <v>20</v>
      </c>
    </row>
    <row r="744" spans="1:6">
      <c r="A744" t="s">
        <v>5</v>
      </c>
      <c r="B744">
        <v>8</v>
      </c>
      <c r="C744">
        <v>1</v>
      </c>
      <c r="D744" t="b" cm="1">
        <f t="array" aca="1" ref="D744" ca="1">OR(INDEX(積み上げ状況,20-C744+1,B744)=A744,INDEX('040_現在位置'!$I$23:$R$43,21-C744+1,B744)=A744)</f>
        <v>0</v>
      </c>
      <c r="E744" t="e">
        <f t="shared" ca="1" si="33"/>
        <v>#N/A</v>
      </c>
      <c r="F744">
        <f t="shared" si="34"/>
        <v>1</v>
      </c>
    </row>
    <row r="745" spans="1:6">
      <c r="A745" t="s">
        <v>5</v>
      </c>
      <c r="B745">
        <v>8</v>
      </c>
      <c r="C745">
        <v>2</v>
      </c>
      <c r="D745" t="b" cm="1">
        <f t="array" aca="1" ref="D745" ca="1">OR(INDEX(積み上げ状況,20-C745+1,B745)=A745,INDEX('040_現在位置'!$I$23:$R$43,21-C745+1,B745)=A745)</f>
        <v>0</v>
      </c>
      <c r="E745" t="e">
        <f t="shared" ca="1" si="33"/>
        <v>#N/A</v>
      </c>
      <c r="F745">
        <f t="shared" si="34"/>
        <v>2</v>
      </c>
    </row>
    <row r="746" spans="1:6">
      <c r="A746" t="s">
        <v>5</v>
      </c>
      <c r="B746">
        <v>8</v>
      </c>
      <c r="C746">
        <v>3</v>
      </c>
      <c r="D746" t="b" cm="1">
        <f t="array" aca="1" ref="D746" ca="1">OR(INDEX(積み上げ状況,20-C746+1,B746)=A746,INDEX('040_現在位置'!$I$23:$R$43,21-C746+1,B746)=A746)</f>
        <v>0</v>
      </c>
      <c r="E746" t="e">
        <f t="shared" ca="1" si="33"/>
        <v>#N/A</v>
      </c>
      <c r="F746">
        <f t="shared" si="34"/>
        <v>3</v>
      </c>
    </row>
    <row r="747" spans="1:6">
      <c r="A747" t="s">
        <v>5</v>
      </c>
      <c r="B747">
        <v>8</v>
      </c>
      <c r="C747">
        <v>4</v>
      </c>
      <c r="D747" t="b" cm="1">
        <f t="array" aca="1" ref="D747" ca="1">OR(INDEX(積み上げ状況,20-C747+1,B747)=A747,INDEX('040_現在位置'!$I$23:$R$43,21-C747+1,B747)=A747)</f>
        <v>0</v>
      </c>
      <c r="E747" t="e">
        <f t="shared" ca="1" si="33"/>
        <v>#N/A</v>
      </c>
      <c r="F747">
        <f t="shared" si="34"/>
        <v>4</v>
      </c>
    </row>
    <row r="748" spans="1:6">
      <c r="A748" t="s">
        <v>5</v>
      </c>
      <c r="B748">
        <v>8</v>
      </c>
      <c r="C748">
        <v>5</v>
      </c>
      <c r="D748" t="b" cm="1">
        <f t="array" aca="1" ref="D748" ca="1">OR(INDEX(積み上げ状況,20-C748+1,B748)=A748,INDEX('040_現在位置'!$I$23:$R$43,21-C748+1,B748)=A748)</f>
        <v>0</v>
      </c>
      <c r="E748" t="e">
        <f t="shared" ca="1" si="33"/>
        <v>#N/A</v>
      </c>
      <c r="F748">
        <f t="shared" si="34"/>
        <v>5</v>
      </c>
    </row>
    <row r="749" spans="1:6">
      <c r="A749" t="s">
        <v>5</v>
      </c>
      <c r="B749">
        <v>8</v>
      </c>
      <c r="C749">
        <v>6</v>
      </c>
      <c r="D749" t="b" cm="1">
        <f t="array" aca="1" ref="D749" ca="1">OR(INDEX(積み上げ状況,20-C749+1,B749)=A749,INDEX('040_現在位置'!$I$23:$R$43,21-C749+1,B749)=A749)</f>
        <v>0</v>
      </c>
      <c r="E749" t="e">
        <f t="shared" ca="1" si="33"/>
        <v>#N/A</v>
      </c>
      <c r="F749">
        <f t="shared" si="34"/>
        <v>6</v>
      </c>
    </row>
    <row r="750" spans="1:6">
      <c r="A750" t="s">
        <v>5</v>
      </c>
      <c r="B750">
        <v>8</v>
      </c>
      <c r="C750">
        <v>7</v>
      </c>
      <c r="D750" t="b" cm="1">
        <f t="array" aca="1" ref="D750" ca="1">OR(INDEX(積み上げ状況,20-C750+1,B750)=A750,INDEX('040_現在位置'!$I$23:$R$43,21-C750+1,B750)=A750)</f>
        <v>0</v>
      </c>
      <c r="E750" t="e">
        <f t="shared" ca="1" si="33"/>
        <v>#N/A</v>
      </c>
      <c r="F750">
        <f t="shared" si="34"/>
        <v>7</v>
      </c>
    </row>
    <row r="751" spans="1:6">
      <c r="A751" t="s">
        <v>5</v>
      </c>
      <c r="B751">
        <v>8</v>
      </c>
      <c r="C751">
        <v>8</v>
      </c>
      <c r="D751" t="b" cm="1">
        <f t="array" aca="1" ref="D751" ca="1">OR(INDEX(積み上げ状況,20-C751+1,B751)=A751,INDEX('040_現在位置'!$I$23:$R$43,21-C751+1,B751)=A751)</f>
        <v>0</v>
      </c>
      <c r="E751" t="e">
        <f t="shared" ca="1" si="33"/>
        <v>#N/A</v>
      </c>
      <c r="F751">
        <f t="shared" si="34"/>
        <v>8</v>
      </c>
    </row>
    <row r="752" spans="1:6">
      <c r="A752" t="s">
        <v>5</v>
      </c>
      <c r="B752">
        <v>8</v>
      </c>
      <c r="C752">
        <v>9</v>
      </c>
      <c r="D752" t="b" cm="1">
        <f t="array" aca="1" ref="D752" ca="1">OR(INDEX(積み上げ状況,20-C752+1,B752)=A752,INDEX('040_現在位置'!$I$23:$R$43,21-C752+1,B752)=A752)</f>
        <v>0</v>
      </c>
      <c r="E752" t="e">
        <f t="shared" ca="1" si="33"/>
        <v>#N/A</v>
      </c>
      <c r="F752">
        <f t="shared" si="34"/>
        <v>9</v>
      </c>
    </row>
    <row r="753" spans="1:6">
      <c r="A753" t="s">
        <v>5</v>
      </c>
      <c r="B753">
        <v>8</v>
      </c>
      <c r="C753">
        <v>10</v>
      </c>
      <c r="D753" t="b" cm="1">
        <f t="array" aca="1" ref="D753" ca="1">OR(INDEX(積み上げ状況,20-C753+1,B753)=A753,INDEX('040_現在位置'!$I$23:$R$43,21-C753+1,B753)=A753)</f>
        <v>0</v>
      </c>
      <c r="E753" t="e">
        <f t="shared" ca="1" si="33"/>
        <v>#N/A</v>
      </c>
      <c r="F753">
        <f t="shared" si="34"/>
        <v>10</v>
      </c>
    </row>
    <row r="754" spans="1:6">
      <c r="A754" t="s">
        <v>5</v>
      </c>
      <c r="B754">
        <v>8</v>
      </c>
      <c r="C754">
        <v>11</v>
      </c>
      <c r="D754" t="b" cm="1">
        <f t="array" aca="1" ref="D754" ca="1">OR(INDEX(積み上げ状況,20-C754+1,B754)=A754,INDEX('040_現在位置'!$I$23:$R$43,21-C754+1,B754)=A754)</f>
        <v>0</v>
      </c>
      <c r="E754" t="e">
        <f t="shared" ca="1" si="33"/>
        <v>#N/A</v>
      </c>
      <c r="F754">
        <f t="shared" si="34"/>
        <v>11</v>
      </c>
    </row>
    <row r="755" spans="1:6">
      <c r="A755" t="s">
        <v>5</v>
      </c>
      <c r="B755">
        <v>8</v>
      </c>
      <c r="C755">
        <v>12</v>
      </c>
      <c r="D755" t="b" cm="1">
        <f t="array" aca="1" ref="D755" ca="1">OR(INDEX(積み上げ状況,20-C755+1,B755)=A755,INDEX('040_現在位置'!$I$23:$R$43,21-C755+1,B755)=A755)</f>
        <v>0</v>
      </c>
      <c r="E755" t="e">
        <f t="shared" ca="1" si="33"/>
        <v>#N/A</v>
      </c>
      <c r="F755">
        <f t="shared" si="34"/>
        <v>12</v>
      </c>
    </row>
    <row r="756" spans="1:6">
      <c r="A756" t="s">
        <v>5</v>
      </c>
      <c r="B756">
        <v>8</v>
      </c>
      <c r="C756">
        <v>13</v>
      </c>
      <c r="D756" t="b" cm="1">
        <f t="array" aca="1" ref="D756" ca="1">OR(INDEX(積み上げ状況,20-C756+1,B756)=A756,INDEX('040_現在位置'!$I$23:$R$43,21-C756+1,B756)=A756)</f>
        <v>0</v>
      </c>
      <c r="E756" t="e">
        <f t="shared" ca="1" si="33"/>
        <v>#N/A</v>
      </c>
      <c r="F756">
        <f t="shared" si="34"/>
        <v>13</v>
      </c>
    </row>
    <row r="757" spans="1:6">
      <c r="A757" t="s">
        <v>5</v>
      </c>
      <c r="B757">
        <v>8</v>
      </c>
      <c r="C757">
        <v>14</v>
      </c>
      <c r="D757" t="b" cm="1">
        <f t="array" aca="1" ref="D757" ca="1">OR(INDEX(積み上げ状況,20-C757+1,B757)=A757,INDEX('040_現在位置'!$I$23:$R$43,21-C757+1,B757)=A757)</f>
        <v>0</v>
      </c>
      <c r="E757" t="e">
        <f t="shared" ca="1" si="33"/>
        <v>#N/A</v>
      </c>
      <c r="F757">
        <f t="shared" si="34"/>
        <v>14</v>
      </c>
    </row>
    <row r="758" spans="1:6">
      <c r="A758" t="s">
        <v>5</v>
      </c>
      <c r="B758">
        <v>8</v>
      </c>
      <c r="C758">
        <v>15</v>
      </c>
      <c r="D758" t="b" cm="1">
        <f t="array" aca="1" ref="D758" ca="1">OR(INDEX(積み上げ状況,20-C758+1,B758)=A758,INDEX('040_現在位置'!$I$23:$R$43,21-C758+1,B758)=A758)</f>
        <v>0</v>
      </c>
      <c r="E758" t="e">
        <f t="shared" ca="1" si="33"/>
        <v>#N/A</v>
      </c>
      <c r="F758">
        <f t="shared" si="34"/>
        <v>15</v>
      </c>
    </row>
    <row r="759" spans="1:6">
      <c r="A759" t="s">
        <v>5</v>
      </c>
      <c r="B759">
        <v>8</v>
      </c>
      <c r="C759">
        <v>16</v>
      </c>
      <c r="D759" t="b" cm="1">
        <f t="array" aca="1" ref="D759" ca="1">OR(INDEX(積み上げ状況,20-C759+1,B759)=A759,INDEX('040_現在位置'!$I$23:$R$43,21-C759+1,B759)=A759)</f>
        <v>0</v>
      </c>
      <c r="E759" t="e">
        <f t="shared" ca="1" si="33"/>
        <v>#N/A</v>
      </c>
      <c r="F759">
        <f t="shared" si="34"/>
        <v>16</v>
      </c>
    </row>
    <row r="760" spans="1:6">
      <c r="A760" t="s">
        <v>5</v>
      </c>
      <c r="B760">
        <v>8</v>
      </c>
      <c r="C760">
        <v>17</v>
      </c>
      <c r="D760" t="b" cm="1">
        <f t="array" aca="1" ref="D760" ca="1">OR(INDEX(積み上げ状況,20-C760+1,B760)=A760,INDEX('040_現在位置'!$I$23:$R$43,21-C760+1,B760)=A760)</f>
        <v>0</v>
      </c>
      <c r="E760" t="e">
        <f t="shared" ca="1" si="33"/>
        <v>#N/A</v>
      </c>
      <c r="F760">
        <f t="shared" si="34"/>
        <v>17</v>
      </c>
    </row>
    <row r="761" spans="1:6">
      <c r="A761" t="s">
        <v>5</v>
      </c>
      <c r="B761">
        <v>8</v>
      </c>
      <c r="C761">
        <v>18</v>
      </c>
      <c r="D761" t="b" cm="1">
        <f t="array" aca="1" ref="D761" ca="1">OR(INDEX(積み上げ状況,20-C761+1,B761)=A761,INDEX('040_現在位置'!$I$23:$R$43,21-C761+1,B761)=A761)</f>
        <v>0</v>
      </c>
      <c r="E761" t="e">
        <f t="shared" ca="1" si="33"/>
        <v>#N/A</v>
      </c>
      <c r="F761">
        <f t="shared" si="34"/>
        <v>18</v>
      </c>
    </row>
    <row r="762" spans="1:6">
      <c r="A762" t="s">
        <v>5</v>
      </c>
      <c r="B762">
        <v>8</v>
      </c>
      <c r="C762">
        <v>19</v>
      </c>
      <c r="D762" t="b" cm="1">
        <f t="array" aca="1" ref="D762" ca="1">OR(INDEX(積み上げ状況,20-C762+1,B762)=A762,INDEX('040_現在位置'!$I$23:$R$43,21-C762+1,B762)=A762)</f>
        <v>0</v>
      </c>
      <c r="E762" t="e">
        <f t="shared" ca="1" si="33"/>
        <v>#N/A</v>
      </c>
      <c r="F762">
        <f t="shared" si="34"/>
        <v>19</v>
      </c>
    </row>
    <row r="763" spans="1:6">
      <c r="A763" t="s">
        <v>5</v>
      </c>
      <c r="B763">
        <v>8</v>
      </c>
      <c r="C763">
        <v>20</v>
      </c>
      <c r="D763" t="b" cm="1">
        <f t="array" aca="1" ref="D763" ca="1">OR(INDEX(積み上げ状況,20-C763+1,B763)=A763,INDEX('040_現在位置'!$I$23:$R$43,21-C763+1,B763)=A763)</f>
        <v>0</v>
      </c>
      <c r="E763" t="e">
        <f t="shared" ca="1" si="33"/>
        <v>#N/A</v>
      </c>
      <c r="F763">
        <f t="shared" si="34"/>
        <v>20</v>
      </c>
    </row>
    <row r="764" spans="1:6">
      <c r="A764" t="s">
        <v>5</v>
      </c>
      <c r="B764">
        <v>9</v>
      </c>
      <c r="C764">
        <v>1</v>
      </c>
      <c r="D764" t="b" cm="1">
        <f t="array" aca="1" ref="D764" ca="1">OR(INDEX(積み上げ状況,20-C764+1,B764)=A764,INDEX('040_現在位置'!$I$23:$R$43,21-C764+1,B764)=A764)</f>
        <v>0</v>
      </c>
      <c r="E764" t="e">
        <f t="shared" ca="1" si="33"/>
        <v>#N/A</v>
      </c>
      <c r="F764">
        <f t="shared" si="34"/>
        <v>1</v>
      </c>
    </row>
    <row r="765" spans="1:6">
      <c r="A765" t="s">
        <v>5</v>
      </c>
      <c r="B765">
        <v>9</v>
      </c>
      <c r="C765">
        <v>2</v>
      </c>
      <c r="D765" t="b" cm="1">
        <f t="array" aca="1" ref="D765" ca="1">OR(INDEX(積み上げ状況,20-C765+1,B765)=A765,INDEX('040_現在位置'!$I$23:$R$43,21-C765+1,B765)=A765)</f>
        <v>0</v>
      </c>
      <c r="E765" t="e">
        <f t="shared" ca="1" si="33"/>
        <v>#N/A</v>
      </c>
      <c r="F765">
        <f t="shared" si="34"/>
        <v>2</v>
      </c>
    </row>
    <row r="766" spans="1:6">
      <c r="A766" t="s">
        <v>5</v>
      </c>
      <c r="B766">
        <v>9</v>
      </c>
      <c r="C766">
        <v>3</v>
      </c>
      <c r="D766" t="b" cm="1">
        <f t="array" aca="1" ref="D766" ca="1">OR(INDEX(積み上げ状況,20-C766+1,B766)=A766,INDEX('040_現在位置'!$I$23:$R$43,21-C766+1,B766)=A766)</f>
        <v>0</v>
      </c>
      <c r="E766" t="e">
        <f t="shared" ca="1" si="33"/>
        <v>#N/A</v>
      </c>
      <c r="F766">
        <f t="shared" si="34"/>
        <v>3</v>
      </c>
    </row>
    <row r="767" spans="1:6">
      <c r="A767" t="s">
        <v>5</v>
      </c>
      <c r="B767">
        <v>9</v>
      </c>
      <c r="C767">
        <v>4</v>
      </c>
      <c r="D767" t="b" cm="1">
        <f t="array" aca="1" ref="D767" ca="1">OR(INDEX(積み上げ状況,20-C767+1,B767)=A767,INDEX('040_現在位置'!$I$23:$R$43,21-C767+1,B767)=A767)</f>
        <v>0</v>
      </c>
      <c r="E767" t="e">
        <f t="shared" ca="1" si="33"/>
        <v>#N/A</v>
      </c>
      <c r="F767">
        <f t="shared" si="34"/>
        <v>4</v>
      </c>
    </row>
    <row r="768" spans="1:6">
      <c r="A768" t="s">
        <v>5</v>
      </c>
      <c r="B768">
        <v>9</v>
      </c>
      <c r="C768">
        <v>5</v>
      </c>
      <c r="D768" t="b" cm="1">
        <f t="array" aca="1" ref="D768" ca="1">OR(INDEX(積み上げ状況,20-C768+1,B768)=A768,INDEX('040_現在位置'!$I$23:$R$43,21-C768+1,B768)=A768)</f>
        <v>0</v>
      </c>
      <c r="E768" t="e">
        <f t="shared" ca="1" si="33"/>
        <v>#N/A</v>
      </c>
      <c r="F768">
        <f t="shared" si="34"/>
        <v>5</v>
      </c>
    </row>
    <row r="769" spans="1:6">
      <c r="A769" t="s">
        <v>5</v>
      </c>
      <c r="B769">
        <v>9</v>
      </c>
      <c r="C769">
        <v>6</v>
      </c>
      <c r="D769" t="b" cm="1">
        <f t="array" aca="1" ref="D769" ca="1">OR(INDEX(積み上げ状況,20-C769+1,B769)=A769,INDEX('040_現在位置'!$I$23:$R$43,21-C769+1,B769)=A769)</f>
        <v>0</v>
      </c>
      <c r="E769" t="e">
        <f t="shared" ca="1" si="33"/>
        <v>#N/A</v>
      </c>
      <c r="F769">
        <f t="shared" si="34"/>
        <v>6</v>
      </c>
    </row>
    <row r="770" spans="1:6">
      <c r="A770" t="s">
        <v>5</v>
      </c>
      <c r="B770">
        <v>9</v>
      </c>
      <c r="C770">
        <v>7</v>
      </c>
      <c r="D770" t="b" cm="1">
        <f t="array" aca="1" ref="D770" ca="1">OR(INDEX(積み上げ状況,20-C770+1,B770)=A770,INDEX('040_現在位置'!$I$23:$R$43,21-C770+1,B770)=A770)</f>
        <v>0</v>
      </c>
      <c r="E770" t="e">
        <f t="shared" ca="1" si="33"/>
        <v>#N/A</v>
      </c>
      <c r="F770">
        <f t="shared" si="34"/>
        <v>7</v>
      </c>
    </row>
    <row r="771" spans="1:6">
      <c r="A771" t="s">
        <v>5</v>
      </c>
      <c r="B771">
        <v>9</v>
      </c>
      <c r="C771">
        <v>8</v>
      </c>
      <c r="D771" t="b" cm="1">
        <f t="array" aca="1" ref="D771" ca="1">OR(INDEX(積み上げ状況,20-C771+1,B771)=A771,INDEX('040_現在位置'!$I$23:$R$43,21-C771+1,B771)=A771)</f>
        <v>0</v>
      </c>
      <c r="E771" t="e">
        <f t="shared" ca="1" si="33"/>
        <v>#N/A</v>
      </c>
      <c r="F771">
        <f t="shared" si="34"/>
        <v>8</v>
      </c>
    </row>
    <row r="772" spans="1:6">
      <c r="A772" t="s">
        <v>5</v>
      </c>
      <c r="B772">
        <v>9</v>
      </c>
      <c r="C772">
        <v>9</v>
      </c>
      <c r="D772" t="b" cm="1">
        <f t="array" aca="1" ref="D772" ca="1">OR(INDEX(積み上げ状況,20-C772+1,B772)=A772,INDEX('040_現在位置'!$I$23:$R$43,21-C772+1,B772)=A772)</f>
        <v>0</v>
      </c>
      <c r="E772" t="e">
        <f t="shared" ca="1" si="33"/>
        <v>#N/A</v>
      </c>
      <c r="F772">
        <f t="shared" si="34"/>
        <v>9</v>
      </c>
    </row>
    <row r="773" spans="1:6">
      <c r="A773" t="s">
        <v>5</v>
      </c>
      <c r="B773">
        <v>9</v>
      </c>
      <c r="C773">
        <v>10</v>
      </c>
      <c r="D773" t="b" cm="1">
        <f t="array" aca="1" ref="D773" ca="1">OR(INDEX(積み上げ状況,20-C773+1,B773)=A773,INDEX('040_現在位置'!$I$23:$R$43,21-C773+1,B773)=A773)</f>
        <v>0</v>
      </c>
      <c r="E773" t="e">
        <f t="shared" ref="E773:E836" ca="1" si="35">IF(D773,B773,NA())</f>
        <v>#N/A</v>
      </c>
      <c r="F773">
        <f t="shared" si="34"/>
        <v>10</v>
      </c>
    </row>
    <row r="774" spans="1:6">
      <c r="A774" t="s">
        <v>5</v>
      </c>
      <c r="B774">
        <v>9</v>
      </c>
      <c r="C774">
        <v>11</v>
      </c>
      <c r="D774" t="b" cm="1">
        <f t="array" aca="1" ref="D774" ca="1">OR(INDEX(積み上げ状況,20-C774+1,B774)=A774,INDEX('040_現在位置'!$I$23:$R$43,21-C774+1,B774)=A774)</f>
        <v>0</v>
      </c>
      <c r="E774" t="e">
        <f t="shared" ca="1" si="35"/>
        <v>#N/A</v>
      </c>
      <c r="F774">
        <f t="shared" si="34"/>
        <v>11</v>
      </c>
    </row>
    <row r="775" spans="1:6">
      <c r="A775" t="s">
        <v>5</v>
      </c>
      <c r="B775">
        <v>9</v>
      </c>
      <c r="C775">
        <v>12</v>
      </c>
      <c r="D775" t="b" cm="1">
        <f t="array" aca="1" ref="D775" ca="1">OR(INDEX(積み上げ状況,20-C775+1,B775)=A775,INDEX('040_現在位置'!$I$23:$R$43,21-C775+1,B775)=A775)</f>
        <v>0</v>
      </c>
      <c r="E775" t="e">
        <f t="shared" ca="1" si="35"/>
        <v>#N/A</v>
      </c>
      <c r="F775">
        <f t="shared" si="34"/>
        <v>12</v>
      </c>
    </row>
    <row r="776" spans="1:6">
      <c r="A776" t="s">
        <v>5</v>
      </c>
      <c r="B776">
        <v>9</v>
      </c>
      <c r="C776">
        <v>13</v>
      </c>
      <c r="D776" t="b" cm="1">
        <f t="array" aca="1" ref="D776" ca="1">OR(INDEX(積み上げ状況,20-C776+1,B776)=A776,INDEX('040_現在位置'!$I$23:$R$43,21-C776+1,B776)=A776)</f>
        <v>0</v>
      </c>
      <c r="E776" t="e">
        <f t="shared" ca="1" si="35"/>
        <v>#N/A</v>
      </c>
      <c r="F776">
        <f t="shared" si="34"/>
        <v>13</v>
      </c>
    </row>
    <row r="777" spans="1:6">
      <c r="A777" t="s">
        <v>5</v>
      </c>
      <c r="B777">
        <v>9</v>
      </c>
      <c r="C777">
        <v>14</v>
      </c>
      <c r="D777" t="b" cm="1">
        <f t="array" aca="1" ref="D777" ca="1">OR(INDEX(積み上げ状況,20-C777+1,B777)=A777,INDEX('040_現在位置'!$I$23:$R$43,21-C777+1,B777)=A777)</f>
        <v>0</v>
      </c>
      <c r="E777" t="e">
        <f t="shared" ca="1" si="35"/>
        <v>#N/A</v>
      </c>
      <c r="F777">
        <f t="shared" si="34"/>
        <v>14</v>
      </c>
    </row>
    <row r="778" spans="1:6">
      <c r="A778" t="s">
        <v>5</v>
      </c>
      <c r="B778">
        <v>9</v>
      </c>
      <c r="C778">
        <v>15</v>
      </c>
      <c r="D778" t="b" cm="1">
        <f t="array" aca="1" ref="D778" ca="1">OR(INDEX(積み上げ状況,20-C778+1,B778)=A778,INDEX('040_現在位置'!$I$23:$R$43,21-C778+1,B778)=A778)</f>
        <v>0</v>
      </c>
      <c r="E778" t="e">
        <f t="shared" ca="1" si="35"/>
        <v>#N/A</v>
      </c>
      <c r="F778">
        <f t="shared" si="34"/>
        <v>15</v>
      </c>
    </row>
    <row r="779" spans="1:6">
      <c r="A779" t="s">
        <v>5</v>
      </c>
      <c r="B779">
        <v>9</v>
      </c>
      <c r="C779">
        <v>16</v>
      </c>
      <c r="D779" t="b" cm="1">
        <f t="array" aca="1" ref="D779" ca="1">OR(INDEX(積み上げ状況,20-C779+1,B779)=A779,INDEX('040_現在位置'!$I$23:$R$43,21-C779+1,B779)=A779)</f>
        <v>0</v>
      </c>
      <c r="E779" t="e">
        <f t="shared" ca="1" si="35"/>
        <v>#N/A</v>
      </c>
      <c r="F779">
        <f t="shared" si="34"/>
        <v>16</v>
      </c>
    </row>
    <row r="780" spans="1:6">
      <c r="A780" t="s">
        <v>5</v>
      </c>
      <c r="B780">
        <v>9</v>
      </c>
      <c r="C780">
        <v>17</v>
      </c>
      <c r="D780" t="b" cm="1">
        <f t="array" aca="1" ref="D780" ca="1">OR(INDEX(積み上げ状況,20-C780+1,B780)=A780,INDEX('040_現在位置'!$I$23:$R$43,21-C780+1,B780)=A780)</f>
        <v>0</v>
      </c>
      <c r="E780" t="e">
        <f t="shared" ca="1" si="35"/>
        <v>#N/A</v>
      </c>
      <c r="F780">
        <f t="shared" si="34"/>
        <v>17</v>
      </c>
    </row>
    <row r="781" spans="1:6">
      <c r="A781" t="s">
        <v>5</v>
      </c>
      <c r="B781">
        <v>9</v>
      </c>
      <c r="C781">
        <v>18</v>
      </c>
      <c r="D781" t="b" cm="1">
        <f t="array" aca="1" ref="D781" ca="1">OR(INDEX(積み上げ状況,20-C781+1,B781)=A781,INDEX('040_現在位置'!$I$23:$R$43,21-C781+1,B781)=A781)</f>
        <v>0</v>
      </c>
      <c r="E781" t="e">
        <f t="shared" ca="1" si="35"/>
        <v>#N/A</v>
      </c>
      <c r="F781">
        <f t="shared" ref="F781:F844" si="36">C781</f>
        <v>18</v>
      </c>
    </row>
    <row r="782" spans="1:6">
      <c r="A782" t="s">
        <v>5</v>
      </c>
      <c r="B782">
        <v>9</v>
      </c>
      <c r="C782">
        <v>19</v>
      </c>
      <c r="D782" t="b" cm="1">
        <f t="array" aca="1" ref="D782" ca="1">OR(INDEX(積み上げ状況,20-C782+1,B782)=A782,INDEX('040_現在位置'!$I$23:$R$43,21-C782+1,B782)=A782)</f>
        <v>0</v>
      </c>
      <c r="E782" t="e">
        <f t="shared" ca="1" si="35"/>
        <v>#N/A</v>
      </c>
      <c r="F782">
        <f t="shared" si="36"/>
        <v>19</v>
      </c>
    </row>
    <row r="783" spans="1:6">
      <c r="A783" t="s">
        <v>5</v>
      </c>
      <c r="B783">
        <v>9</v>
      </c>
      <c r="C783">
        <v>20</v>
      </c>
      <c r="D783" t="b" cm="1">
        <f t="array" aca="1" ref="D783" ca="1">OR(INDEX(積み上げ状況,20-C783+1,B783)=A783,INDEX('040_現在位置'!$I$23:$R$43,21-C783+1,B783)=A783)</f>
        <v>0</v>
      </c>
      <c r="E783" t="e">
        <f t="shared" ca="1" si="35"/>
        <v>#N/A</v>
      </c>
      <c r="F783">
        <f t="shared" si="36"/>
        <v>20</v>
      </c>
    </row>
    <row r="784" spans="1:6">
      <c r="A784" t="s">
        <v>5</v>
      </c>
      <c r="B784">
        <v>10</v>
      </c>
      <c r="C784">
        <v>1</v>
      </c>
      <c r="D784" t="b" cm="1">
        <f t="array" aca="1" ref="D784" ca="1">OR(INDEX(積み上げ状況,20-C784+1,B784)=A784,INDEX('040_現在位置'!$I$23:$R$43,21-C784+1,B784)=A784)</f>
        <v>0</v>
      </c>
      <c r="E784" t="e">
        <f t="shared" ca="1" si="35"/>
        <v>#N/A</v>
      </c>
      <c r="F784">
        <f t="shared" si="36"/>
        <v>1</v>
      </c>
    </row>
    <row r="785" spans="1:6">
      <c r="A785" t="s">
        <v>5</v>
      </c>
      <c r="B785">
        <v>10</v>
      </c>
      <c r="C785">
        <v>2</v>
      </c>
      <c r="D785" t="b" cm="1">
        <f t="array" aca="1" ref="D785" ca="1">OR(INDEX(積み上げ状況,20-C785+1,B785)=A785,INDEX('040_現在位置'!$I$23:$R$43,21-C785+1,B785)=A785)</f>
        <v>0</v>
      </c>
      <c r="E785" t="e">
        <f t="shared" ca="1" si="35"/>
        <v>#N/A</v>
      </c>
      <c r="F785">
        <f t="shared" si="36"/>
        <v>2</v>
      </c>
    </row>
    <row r="786" spans="1:6">
      <c r="A786" t="s">
        <v>5</v>
      </c>
      <c r="B786">
        <v>10</v>
      </c>
      <c r="C786">
        <v>3</v>
      </c>
      <c r="D786" t="b" cm="1">
        <f t="array" aca="1" ref="D786" ca="1">OR(INDEX(積み上げ状況,20-C786+1,B786)=A786,INDEX('040_現在位置'!$I$23:$R$43,21-C786+1,B786)=A786)</f>
        <v>0</v>
      </c>
      <c r="E786" t="e">
        <f t="shared" ca="1" si="35"/>
        <v>#N/A</v>
      </c>
      <c r="F786">
        <f t="shared" si="36"/>
        <v>3</v>
      </c>
    </row>
    <row r="787" spans="1:6">
      <c r="A787" t="s">
        <v>5</v>
      </c>
      <c r="B787">
        <v>10</v>
      </c>
      <c r="C787">
        <v>4</v>
      </c>
      <c r="D787" t="b" cm="1">
        <f t="array" aca="1" ref="D787" ca="1">OR(INDEX(積み上げ状況,20-C787+1,B787)=A787,INDEX('040_現在位置'!$I$23:$R$43,21-C787+1,B787)=A787)</f>
        <v>0</v>
      </c>
      <c r="E787" t="e">
        <f t="shared" ca="1" si="35"/>
        <v>#N/A</v>
      </c>
      <c r="F787">
        <f t="shared" si="36"/>
        <v>4</v>
      </c>
    </row>
    <row r="788" spans="1:6">
      <c r="A788" t="s">
        <v>5</v>
      </c>
      <c r="B788">
        <v>10</v>
      </c>
      <c r="C788">
        <v>5</v>
      </c>
      <c r="D788" t="b" cm="1">
        <f t="array" aca="1" ref="D788" ca="1">OR(INDEX(積み上げ状況,20-C788+1,B788)=A788,INDEX('040_現在位置'!$I$23:$R$43,21-C788+1,B788)=A788)</f>
        <v>0</v>
      </c>
      <c r="E788" t="e">
        <f t="shared" ca="1" si="35"/>
        <v>#N/A</v>
      </c>
      <c r="F788">
        <f t="shared" si="36"/>
        <v>5</v>
      </c>
    </row>
    <row r="789" spans="1:6">
      <c r="A789" t="s">
        <v>5</v>
      </c>
      <c r="B789">
        <v>10</v>
      </c>
      <c r="C789">
        <v>6</v>
      </c>
      <c r="D789" t="b" cm="1">
        <f t="array" aca="1" ref="D789" ca="1">OR(INDEX(積み上げ状況,20-C789+1,B789)=A789,INDEX('040_現在位置'!$I$23:$R$43,21-C789+1,B789)=A789)</f>
        <v>0</v>
      </c>
      <c r="E789" t="e">
        <f t="shared" ca="1" si="35"/>
        <v>#N/A</v>
      </c>
      <c r="F789">
        <f t="shared" si="36"/>
        <v>6</v>
      </c>
    </row>
    <row r="790" spans="1:6">
      <c r="A790" t="s">
        <v>5</v>
      </c>
      <c r="B790">
        <v>10</v>
      </c>
      <c r="C790">
        <v>7</v>
      </c>
      <c r="D790" t="b" cm="1">
        <f t="array" aca="1" ref="D790" ca="1">OR(INDEX(積み上げ状況,20-C790+1,B790)=A790,INDEX('040_現在位置'!$I$23:$R$43,21-C790+1,B790)=A790)</f>
        <v>0</v>
      </c>
      <c r="E790" t="e">
        <f t="shared" ca="1" si="35"/>
        <v>#N/A</v>
      </c>
      <c r="F790">
        <f t="shared" si="36"/>
        <v>7</v>
      </c>
    </row>
    <row r="791" spans="1:6">
      <c r="A791" t="s">
        <v>5</v>
      </c>
      <c r="B791">
        <v>10</v>
      </c>
      <c r="C791">
        <v>8</v>
      </c>
      <c r="D791" t="b" cm="1">
        <f t="array" aca="1" ref="D791" ca="1">OR(INDEX(積み上げ状況,20-C791+1,B791)=A791,INDEX('040_現在位置'!$I$23:$R$43,21-C791+1,B791)=A791)</f>
        <v>0</v>
      </c>
      <c r="E791" t="e">
        <f t="shared" ca="1" si="35"/>
        <v>#N/A</v>
      </c>
      <c r="F791">
        <f t="shared" si="36"/>
        <v>8</v>
      </c>
    </row>
    <row r="792" spans="1:6">
      <c r="A792" t="s">
        <v>5</v>
      </c>
      <c r="B792">
        <v>10</v>
      </c>
      <c r="C792">
        <v>9</v>
      </c>
      <c r="D792" t="b" cm="1">
        <f t="array" aca="1" ref="D792" ca="1">OR(INDEX(積み上げ状況,20-C792+1,B792)=A792,INDEX('040_現在位置'!$I$23:$R$43,21-C792+1,B792)=A792)</f>
        <v>0</v>
      </c>
      <c r="E792" t="e">
        <f t="shared" ca="1" si="35"/>
        <v>#N/A</v>
      </c>
      <c r="F792">
        <f t="shared" si="36"/>
        <v>9</v>
      </c>
    </row>
    <row r="793" spans="1:6">
      <c r="A793" t="s">
        <v>5</v>
      </c>
      <c r="B793">
        <v>10</v>
      </c>
      <c r="C793">
        <v>10</v>
      </c>
      <c r="D793" t="b" cm="1">
        <f t="array" aca="1" ref="D793" ca="1">OR(INDEX(積み上げ状況,20-C793+1,B793)=A793,INDEX('040_現在位置'!$I$23:$R$43,21-C793+1,B793)=A793)</f>
        <v>0</v>
      </c>
      <c r="E793" t="e">
        <f t="shared" ca="1" si="35"/>
        <v>#N/A</v>
      </c>
      <c r="F793">
        <f t="shared" si="36"/>
        <v>10</v>
      </c>
    </row>
    <row r="794" spans="1:6">
      <c r="A794" t="s">
        <v>5</v>
      </c>
      <c r="B794">
        <v>10</v>
      </c>
      <c r="C794">
        <v>11</v>
      </c>
      <c r="D794" t="b" cm="1">
        <f t="array" aca="1" ref="D794" ca="1">OR(INDEX(積み上げ状況,20-C794+1,B794)=A794,INDEX('040_現在位置'!$I$23:$R$43,21-C794+1,B794)=A794)</f>
        <v>0</v>
      </c>
      <c r="E794" t="e">
        <f t="shared" ca="1" si="35"/>
        <v>#N/A</v>
      </c>
      <c r="F794">
        <f t="shared" si="36"/>
        <v>11</v>
      </c>
    </row>
    <row r="795" spans="1:6">
      <c r="A795" t="s">
        <v>5</v>
      </c>
      <c r="B795">
        <v>10</v>
      </c>
      <c r="C795">
        <v>12</v>
      </c>
      <c r="D795" t="b" cm="1">
        <f t="array" aca="1" ref="D795" ca="1">OR(INDEX(積み上げ状況,20-C795+1,B795)=A795,INDEX('040_現在位置'!$I$23:$R$43,21-C795+1,B795)=A795)</f>
        <v>0</v>
      </c>
      <c r="E795" t="e">
        <f t="shared" ca="1" si="35"/>
        <v>#N/A</v>
      </c>
      <c r="F795">
        <f t="shared" si="36"/>
        <v>12</v>
      </c>
    </row>
    <row r="796" spans="1:6">
      <c r="A796" t="s">
        <v>5</v>
      </c>
      <c r="B796">
        <v>10</v>
      </c>
      <c r="C796">
        <v>13</v>
      </c>
      <c r="D796" t="b" cm="1">
        <f t="array" aca="1" ref="D796" ca="1">OR(INDEX(積み上げ状況,20-C796+1,B796)=A796,INDEX('040_現在位置'!$I$23:$R$43,21-C796+1,B796)=A796)</f>
        <v>0</v>
      </c>
      <c r="E796" t="e">
        <f t="shared" ca="1" si="35"/>
        <v>#N/A</v>
      </c>
      <c r="F796">
        <f t="shared" si="36"/>
        <v>13</v>
      </c>
    </row>
    <row r="797" spans="1:6">
      <c r="A797" t="s">
        <v>5</v>
      </c>
      <c r="B797">
        <v>10</v>
      </c>
      <c r="C797">
        <v>14</v>
      </c>
      <c r="D797" t="b" cm="1">
        <f t="array" aca="1" ref="D797" ca="1">OR(INDEX(積み上げ状況,20-C797+1,B797)=A797,INDEX('040_現在位置'!$I$23:$R$43,21-C797+1,B797)=A797)</f>
        <v>0</v>
      </c>
      <c r="E797" t="e">
        <f t="shared" ca="1" si="35"/>
        <v>#N/A</v>
      </c>
      <c r="F797">
        <f t="shared" si="36"/>
        <v>14</v>
      </c>
    </row>
    <row r="798" spans="1:6">
      <c r="A798" t="s">
        <v>5</v>
      </c>
      <c r="B798">
        <v>10</v>
      </c>
      <c r="C798">
        <v>15</v>
      </c>
      <c r="D798" t="b" cm="1">
        <f t="array" aca="1" ref="D798" ca="1">OR(INDEX(積み上げ状況,20-C798+1,B798)=A798,INDEX('040_現在位置'!$I$23:$R$43,21-C798+1,B798)=A798)</f>
        <v>0</v>
      </c>
      <c r="E798" t="e">
        <f t="shared" ca="1" si="35"/>
        <v>#N/A</v>
      </c>
      <c r="F798">
        <f t="shared" si="36"/>
        <v>15</v>
      </c>
    </row>
    <row r="799" spans="1:6">
      <c r="A799" t="s">
        <v>5</v>
      </c>
      <c r="B799">
        <v>10</v>
      </c>
      <c r="C799">
        <v>16</v>
      </c>
      <c r="D799" t="b" cm="1">
        <f t="array" aca="1" ref="D799" ca="1">OR(INDEX(積み上げ状況,20-C799+1,B799)=A799,INDEX('040_現在位置'!$I$23:$R$43,21-C799+1,B799)=A799)</f>
        <v>0</v>
      </c>
      <c r="E799" t="e">
        <f t="shared" ca="1" si="35"/>
        <v>#N/A</v>
      </c>
      <c r="F799">
        <f t="shared" si="36"/>
        <v>16</v>
      </c>
    </row>
    <row r="800" spans="1:6">
      <c r="A800" t="s">
        <v>5</v>
      </c>
      <c r="B800">
        <v>10</v>
      </c>
      <c r="C800">
        <v>17</v>
      </c>
      <c r="D800" t="b" cm="1">
        <f t="array" aca="1" ref="D800" ca="1">OR(INDEX(積み上げ状況,20-C800+1,B800)=A800,INDEX('040_現在位置'!$I$23:$R$43,21-C800+1,B800)=A800)</f>
        <v>0</v>
      </c>
      <c r="E800" t="e">
        <f t="shared" ca="1" si="35"/>
        <v>#N/A</v>
      </c>
      <c r="F800">
        <f t="shared" si="36"/>
        <v>17</v>
      </c>
    </row>
    <row r="801" spans="1:6">
      <c r="A801" t="s">
        <v>5</v>
      </c>
      <c r="B801">
        <v>10</v>
      </c>
      <c r="C801">
        <v>18</v>
      </c>
      <c r="D801" t="b" cm="1">
        <f t="array" aca="1" ref="D801" ca="1">OR(INDEX(積み上げ状況,20-C801+1,B801)=A801,INDEX('040_現在位置'!$I$23:$R$43,21-C801+1,B801)=A801)</f>
        <v>0</v>
      </c>
      <c r="E801" t="e">
        <f t="shared" ca="1" si="35"/>
        <v>#N/A</v>
      </c>
      <c r="F801">
        <f t="shared" si="36"/>
        <v>18</v>
      </c>
    </row>
    <row r="802" spans="1:6">
      <c r="A802" t="s">
        <v>5</v>
      </c>
      <c r="B802">
        <v>10</v>
      </c>
      <c r="C802">
        <v>19</v>
      </c>
      <c r="D802" t="b" cm="1">
        <f t="array" aca="1" ref="D802" ca="1">OR(INDEX(積み上げ状況,20-C802+1,B802)=A802,INDEX('040_現在位置'!$I$23:$R$43,21-C802+1,B802)=A802)</f>
        <v>0</v>
      </c>
      <c r="E802" t="e">
        <f t="shared" ca="1" si="35"/>
        <v>#N/A</v>
      </c>
      <c r="F802">
        <f t="shared" si="36"/>
        <v>19</v>
      </c>
    </row>
    <row r="803" spans="1:6">
      <c r="A803" t="s">
        <v>5</v>
      </c>
      <c r="B803">
        <v>10</v>
      </c>
      <c r="C803">
        <v>20</v>
      </c>
      <c r="D803" t="b" cm="1">
        <f t="array" aca="1" ref="D803" ca="1">OR(INDEX(積み上げ状況,20-C803+1,B803)=A803,INDEX('040_現在位置'!$I$23:$R$43,21-C803+1,B803)=A803)</f>
        <v>0</v>
      </c>
      <c r="E803" t="e">
        <f t="shared" ca="1" si="35"/>
        <v>#N/A</v>
      </c>
      <c r="F803">
        <f t="shared" si="36"/>
        <v>20</v>
      </c>
    </row>
    <row r="804" spans="1:6">
      <c r="A804" t="s">
        <v>10</v>
      </c>
      <c r="B804">
        <v>1</v>
      </c>
      <c r="C804">
        <v>1</v>
      </c>
      <c r="D804" t="b" cm="1">
        <f t="array" aca="1" ref="D804" ca="1">OR(INDEX(積み上げ状況,20-C804+1,B804)=A804,INDEX('040_現在位置'!$I$23:$R$43,21-C804+1,B804)=A804)</f>
        <v>0</v>
      </c>
      <c r="E804" t="e">
        <f t="shared" ca="1" si="35"/>
        <v>#N/A</v>
      </c>
      <c r="F804">
        <f t="shared" si="36"/>
        <v>1</v>
      </c>
    </row>
    <row r="805" spans="1:6">
      <c r="A805" t="s">
        <v>10</v>
      </c>
      <c r="B805">
        <v>1</v>
      </c>
      <c r="C805">
        <v>2</v>
      </c>
      <c r="D805" t="b" cm="1">
        <f t="array" aca="1" ref="D805" ca="1">OR(INDEX(積み上げ状況,20-C805+1,B805)=A805,INDEX('040_現在位置'!$I$23:$R$43,21-C805+1,B805)=A805)</f>
        <v>0</v>
      </c>
      <c r="E805" t="e">
        <f t="shared" ca="1" si="35"/>
        <v>#N/A</v>
      </c>
      <c r="F805">
        <f t="shared" si="36"/>
        <v>2</v>
      </c>
    </row>
    <row r="806" spans="1:6">
      <c r="A806" t="s">
        <v>10</v>
      </c>
      <c r="B806">
        <v>1</v>
      </c>
      <c r="C806">
        <v>3</v>
      </c>
      <c r="D806" t="b" cm="1">
        <f t="array" aca="1" ref="D806" ca="1">OR(INDEX(積み上げ状況,20-C806+1,B806)=A806,INDEX('040_現在位置'!$I$23:$R$43,21-C806+1,B806)=A806)</f>
        <v>0</v>
      </c>
      <c r="E806" t="e">
        <f t="shared" ca="1" si="35"/>
        <v>#N/A</v>
      </c>
      <c r="F806">
        <f t="shared" si="36"/>
        <v>3</v>
      </c>
    </row>
    <row r="807" spans="1:6">
      <c r="A807" t="s">
        <v>10</v>
      </c>
      <c r="B807">
        <v>1</v>
      </c>
      <c r="C807">
        <v>4</v>
      </c>
      <c r="D807" t="b" cm="1">
        <f t="array" aca="1" ref="D807" ca="1">OR(INDEX(積み上げ状況,20-C807+1,B807)=A807,INDEX('040_現在位置'!$I$23:$R$43,21-C807+1,B807)=A807)</f>
        <v>0</v>
      </c>
      <c r="E807" t="e">
        <f t="shared" ca="1" si="35"/>
        <v>#N/A</v>
      </c>
      <c r="F807">
        <f t="shared" si="36"/>
        <v>4</v>
      </c>
    </row>
    <row r="808" spans="1:6">
      <c r="A808" t="s">
        <v>10</v>
      </c>
      <c r="B808">
        <v>1</v>
      </c>
      <c r="C808">
        <v>5</v>
      </c>
      <c r="D808" t="b" cm="1">
        <f t="array" aca="1" ref="D808" ca="1">OR(INDEX(積み上げ状況,20-C808+1,B808)=A808,INDEX('040_現在位置'!$I$23:$R$43,21-C808+1,B808)=A808)</f>
        <v>0</v>
      </c>
      <c r="E808" t="e">
        <f t="shared" ca="1" si="35"/>
        <v>#N/A</v>
      </c>
      <c r="F808">
        <f t="shared" si="36"/>
        <v>5</v>
      </c>
    </row>
    <row r="809" spans="1:6">
      <c r="A809" t="s">
        <v>10</v>
      </c>
      <c r="B809">
        <v>1</v>
      </c>
      <c r="C809">
        <v>6</v>
      </c>
      <c r="D809" t="b" cm="1">
        <f t="array" aca="1" ref="D809" ca="1">OR(INDEX(積み上げ状況,20-C809+1,B809)=A809,INDEX('040_現在位置'!$I$23:$R$43,21-C809+1,B809)=A809)</f>
        <v>0</v>
      </c>
      <c r="E809" t="e">
        <f t="shared" ca="1" si="35"/>
        <v>#N/A</v>
      </c>
      <c r="F809">
        <f t="shared" si="36"/>
        <v>6</v>
      </c>
    </row>
    <row r="810" spans="1:6">
      <c r="A810" t="s">
        <v>10</v>
      </c>
      <c r="B810">
        <v>1</v>
      </c>
      <c r="C810">
        <v>7</v>
      </c>
      <c r="D810" t="b" cm="1">
        <f t="array" aca="1" ref="D810" ca="1">OR(INDEX(積み上げ状況,20-C810+1,B810)=A810,INDEX('040_現在位置'!$I$23:$R$43,21-C810+1,B810)=A810)</f>
        <v>0</v>
      </c>
      <c r="E810" t="e">
        <f t="shared" ca="1" si="35"/>
        <v>#N/A</v>
      </c>
      <c r="F810">
        <f t="shared" si="36"/>
        <v>7</v>
      </c>
    </row>
    <row r="811" spans="1:6">
      <c r="A811" t="s">
        <v>10</v>
      </c>
      <c r="B811">
        <v>1</v>
      </c>
      <c r="C811">
        <v>8</v>
      </c>
      <c r="D811" t="b" cm="1">
        <f t="array" aca="1" ref="D811" ca="1">OR(INDEX(積み上げ状況,20-C811+1,B811)=A811,INDEX('040_現在位置'!$I$23:$R$43,21-C811+1,B811)=A811)</f>
        <v>0</v>
      </c>
      <c r="E811" t="e">
        <f t="shared" ca="1" si="35"/>
        <v>#N/A</v>
      </c>
      <c r="F811">
        <f t="shared" si="36"/>
        <v>8</v>
      </c>
    </row>
    <row r="812" spans="1:6">
      <c r="A812" t="s">
        <v>10</v>
      </c>
      <c r="B812">
        <v>1</v>
      </c>
      <c r="C812">
        <v>9</v>
      </c>
      <c r="D812" t="b" cm="1">
        <f t="array" aca="1" ref="D812" ca="1">OR(INDEX(積み上げ状況,20-C812+1,B812)=A812,INDEX('040_現在位置'!$I$23:$R$43,21-C812+1,B812)=A812)</f>
        <v>0</v>
      </c>
      <c r="E812" t="e">
        <f t="shared" ca="1" si="35"/>
        <v>#N/A</v>
      </c>
      <c r="F812">
        <f t="shared" si="36"/>
        <v>9</v>
      </c>
    </row>
    <row r="813" spans="1:6">
      <c r="A813" t="s">
        <v>10</v>
      </c>
      <c r="B813">
        <v>1</v>
      </c>
      <c r="C813">
        <v>10</v>
      </c>
      <c r="D813" t="b" cm="1">
        <f t="array" aca="1" ref="D813" ca="1">OR(INDEX(積み上げ状況,20-C813+1,B813)=A813,INDEX('040_現在位置'!$I$23:$R$43,21-C813+1,B813)=A813)</f>
        <v>0</v>
      </c>
      <c r="E813" t="e">
        <f t="shared" ca="1" si="35"/>
        <v>#N/A</v>
      </c>
      <c r="F813">
        <f t="shared" si="36"/>
        <v>10</v>
      </c>
    </row>
    <row r="814" spans="1:6">
      <c r="A814" t="s">
        <v>10</v>
      </c>
      <c r="B814">
        <v>1</v>
      </c>
      <c r="C814">
        <v>11</v>
      </c>
      <c r="D814" t="b" cm="1">
        <f t="array" aca="1" ref="D814" ca="1">OR(INDEX(積み上げ状況,20-C814+1,B814)=A814,INDEX('040_現在位置'!$I$23:$R$43,21-C814+1,B814)=A814)</f>
        <v>0</v>
      </c>
      <c r="E814" t="e">
        <f t="shared" ca="1" si="35"/>
        <v>#N/A</v>
      </c>
      <c r="F814">
        <f t="shared" si="36"/>
        <v>11</v>
      </c>
    </row>
    <row r="815" spans="1:6">
      <c r="A815" t="s">
        <v>10</v>
      </c>
      <c r="B815">
        <v>1</v>
      </c>
      <c r="C815">
        <v>12</v>
      </c>
      <c r="D815" t="b" cm="1">
        <f t="array" aca="1" ref="D815" ca="1">OR(INDEX(積み上げ状況,20-C815+1,B815)=A815,INDEX('040_現在位置'!$I$23:$R$43,21-C815+1,B815)=A815)</f>
        <v>0</v>
      </c>
      <c r="E815" t="e">
        <f t="shared" ca="1" si="35"/>
        <v>#N/A</v>
      </c>
      <c r="F815">
        <f t="shared" si="36"/>
        <v>12</v>
      </c>
    </row>
    <row r="816" spans="1:6">
      <c r="A816" t="s">
        <v>10</v>
      </c>
      <c r="B816">
        <v>1</v>
      </c>
      <c r="C816">
        <v>13</v>
      </c>
      <c r="D816" t="b" cm="1">
        <f t="array" aca="1" ref="D816" ca="1">OR(INDEX(積み上げ状況,20-C816+1,B816)=A816,INDEX('040_現在位置'!$I$23:$R$43,21-C816+1,B816)=A816)</f>
        <v>0</v>
      </c>
      <c r="E816" t="e">
        <f t="shared" ca="1" si="35"/>
        <v>#N/A</v>
      </c>
      <c r="F816">
        <f t="shared" si="36"/>
        <v>13</v>
      </c>
    </row>
    <row r="817" spans="1:6">
      <c r="A817" t="s">
        <v>10</v>
      </c>
      <c r="B817">
        <v>1</v>
      </c>
      <c r="C817">
        <v>14</v>
      </c>
      <c r="D817" t="b" cm="1">
        <f t="array" aca="1" ref="D817" ca="1">OR(INDEX(積み上げ状況,20-C817+1,B817)=A817,INDEX('040_現在位置'!$I$23:$R$43,21-C817+1,B817)=A817)</f>
        <v>0</v>
      </c>
      <c r="E817" t="e">
        <f t="shared" ca="1" si="35"/>
        <v>#N/A</v>
      </c>
      <c r="F817">
        <f t="shared" si="36"/>
        <v>14</v>
      </c>
    </row>
    <row r="818" spans="1:6">
      <c r="A818" t="s">
        <v>10</v>
      </c>
      <c r="B818">
        <v>1</v>
      </c>
      <c r="C818">
        <v>15</v>
      </c>
      <c r="D818" t="b" cm="1">
        <f t="array" aca="1" ref="D818" ca="1">OR(INDEX(積み上げ状況,20-C818+1,B818)=A818,INDEX('040_現在位置'!$I$23:$R$43,21-C818+1,B818)=A818)</f>
        <v>0</v>
      </c>
      <c r="E818" t="e">
        <f t="shared" ca="1" si="35"/>
        <v>#N/A</v>
      </c>
      <c r="F818">
        <f t="shared" si="36"/>
        <v>15</v>
      </c>
    </row>
    <row r="819" spans="1:6">
      <c r="A819" t="s">
        <v>10</v>
      </c>
      <c r="B819">
        <v>1</v>
      </c>
      <c r="C819">
        <v>16</v>
      </c>
      <c r="D819" t="b" cm="1">
        <f t="array" aca="1" ref="D819" ca="1">OR(INDEX(積み上げ状況,20-C819+1,B819)=A819,INDEX('040_現在位置'!$I$23:$R$43,21-C819+1,B819)=A819)</f>
        <v>0</v>
      </c>
      <c r="E819" t="e">
        <f t="shared" ca="1" si="35"/>
        <v>#N/A</v>
      </c>
      <c r="F819">
        <f t="shared" si="36"/>
        <v>16</v>
      </c>
    </row>
    <row r="820" spans="1:6">
      <c r="A820" t="s">
        <v>10</v>
      </c>
      <c r="B820">
        <v>1</v>
      </c>
      <c r="C820">
        <v>17</v>
      </c>
      <c r="D820" t="b" cm="1">
        <f t="array" aca="1" ref="D820" ca="1">OR(INDEX(積み上げ状況,20-C820+1,B820)=A820,INDEX('040_現在位置'!$I$23:$R$43,21-C820+1,B820)=A820)</f>
        <v>0</v>
      </c>
      <c r="E820" t="e">
        <f t="shared" ca="1" si="35"/>
        <v>#N/A</v>
      </c>
      <c r="F820">
        <f t="shared" si="36"/>
        <v>17</v>
      </c>
    </row>
    <row r="821" spans="1:6">
      <c r="A821" t="s">
        <v>10</v>
      </c>
      <c r="B821">
        <v>1</v>
      </c>
      <c r="C821">
        <v>18</v>
      </c>
      <c r="D821" t="b" cm="1">
        <f t="array" aca="1" ref="D821" ca="1">OR(INDEX(積み上げ状況,20-C821+1,B821)=A821,INDEX('040_現在位置'!$I$23:$R$43,21-C821+1,B821)=A821)</f>
        <v>0</v>
      </c>
      <c r="E821" t="e">
        <f t="shared" ca="1" si="35"/>
        <v>#N/A</v>
      </c>
      <c r="F821">
        <f t="shared" si="36"/>
        <v>18</v>
      </c>
    </row>
    <row r="822" spans="1:6">
      <c r="A822" t="s">
        <v>10</v>
      </c>
      <c r="B822">
        <v>1</v>
      </c>
      <c r="C822">
        <v>19</v>
      </c>
      <c r="D822" t="b" cm="1">
        <f t="array" aca="1" ref="D822" ca="1">OR(INDEX(積み上げ状況,20-C822+1,B822)=A822,INDEX('040_現在位置'!$I$23:$R$43,21-C822+1,B822)=A822)</f>
        <v>0</v>
      </c>
      <c r="E822" t="e">
        <f t="shared" ca="1" si="35"/>
        <v>#N/A</v>
      </c>
      <c r="F822">
        <f t="shared" si="36"/>
        <v>19</v>
      </c>
    </row>
    <row r="823" spans="1:6">
      <c r="A823" t="s">
        <v>10</v>
      </c>
      <c r="B823">
        <v>1</v>
      </c>
      <c r="C823">
        <v>20</v>
      </c>
      <c r="D823" t="b" cm="1">
        <f t="array" aca="1" ref="D823" ca="1">OR(INDEX(積み上げ状況,20-C823+1,B823)=A823,INDEX('040_現在位置'!$I$23:$R$43,21-C823+1,B823)=A823)</f>
        <v>0</v>
      </c>
      <c r="E823" t="e">
        <f t="shared" ca="1" si="35"/>
        <v>#N/A</v>
      </c>
      <c r="F823">
        <f t="shared" si="36"/>
        <v>20</v>
      </c>
    </row>
    <row r="824" spans="1:6">
      <c r="A824" t="s">
        <v>10</v>
      </c>
      <c r="B824">
        <v>2</v>
      </c>
      <c r="C824">
        <v>1</v>
      </c>
      <c r="D824" t="b" cm="1">
        <f t="array" aca="1" ref="D824" ca="1">OR(INDEX(積み上げ状況,20-C824+1,B824)=A824,INDEX('040_現在位置'!$I$23:$R$43,21-C824+1,B824)=A824)</f>
        <v>0</v>
      </c>
      <c r="E824" t="e">
        <f t="shared" ca="1" si="35"/>
        <v>#N/A</v>
      </c>
      <c r="F824">
        <f t="shared" si="36"/>
        <v>1</v>
      </c>
    </row>
    <row r="825" spans="1:6">
      <c r="A825" t="s">
        <v>10</v>
      </c>
      <c r="B825">
        <v>2</v>
      </c>
      <c r="C825">
        <v>2</v>
      </c>
      <c r="D825" t="b" cm="1">
        <f t="array" aca="1" ref="D825" ca="1">OR(INDEX(積み上げ状況,20-C825+1,B825)=A825,INDEX('040_現在位置'!$I$23:$R$43,21-C825+1,B825)=A825)</f>
        <v>0</v>
      </c>
      <c r="E825" t="e">
        <f t="shared" ca="1" si="35"/>
        <v>#N/A</v>
      </c>
      <c r="F825">
        <f t="shared" si="36"/>
        <v>2</v>
      </c>
    </row>
    <row r="826" spans="1:6">
      <c r="A826" t="s">
        <v>10</v>
      </c>
      <c r="B826">
        <v>2</v>
      </c>
      <c r="C826">
        <v>3</v>
      </c>
      <c r="D826" t="b" cm="1">
        <f t="array" aca="1" ref="D826" ca="1">OR(INDEX(積み上げ状況,20-C826+1,B826)=A826,INDEX('040_現在位置'!$I$23:$R$43,21-C826+1,B826)=A826)</f>
        <v>0</v>
      </c>
      <c r="E826" t="e">
        <f t="shared" ca="1" si="35"/>
        <v>#N/A</v>
      </c>
      <c r="F826">
        <f t="shared" si="36"/>
        <v>3</v>
      </c>
    </row>
    <row r="827" spans="1:6">
      <c r="A827" t="s">
        <v>10</v>
      </c>
      <c r="B827">
        <v>2</v>
      </c>
      <c r="C827">
        <v>4</v>
      </c>
      <c r="D827" t="b" cm="1">
        <f t="array" aca="1" ref="D827" ca="1">OR(INDEX(積み上げ状況,20-C827+1,B827)=A827,INDEX('040_現在位置'!$I$23:$R$43,21-C827+1,B827)=A827)</f>
        <v>0</v>
      </c>
      <c r="E827" t="e">
        <f t="shared" ca="1" si="35"/>
        <v>#N/A</v>
      </c>
      <c r="F827">
        <f t="shared" si="36"/>
        <v>4</v>
      </c>
    </row>
    <row r="828" spans="1:6">
      <c r="A828" t="s">
        <v>10</v>
      </c>
      <c r="B828">
        <v>2</v>
      </c>
      <c r="C828">
        <v>5</v>
      </c>
      <c r="D828" t="b" cm="1">
        <f t="array" aca="1" ref="D828" ca="1">OR(INDEX(積み上げ状況,20-C828+1,B828)=A828,INDEX('040_現在位置'!$I$23:$R$43,21-C828+1,B828)=A828)</f>
        <v>0</v>
      </c>
      <c r="E828" t="e">
        <f t="shared" ca="1" si="35"/>
        <v>#N/A</v>
      </c>
      <c r="F828">
        <f t="shared" si="36"/>
        <v>5</v>
      </c>
    </row>
    <row r="829" spans="1:6">
      <c r="A829" t="s">
        <v>10</v>
      </c>
      <c r="B829">
        <v>2</v>
      </c>
      <c r="C829">
        <v>6</v>
      </c>
      <c r="D829" t="b" cm="1">
        <f t="array" aca="1" ref="D829" ca="1">OR(INDEX(積み上げ状況,20-C829+1,B829)=A829,INDEX('040_現在位置'!$I$23:$R$43,21-C829+1,B829)=A829)</f>
        <v>0</v>
      </c>
      <c r="E829" t="e">
        <f t="shared" ca="1" si="35"/>
        <v>#N/A</v>
      </c>
      <c r="F829">
        <f t="shared" si="36"/>
        <v>6</v>
      </c>
    </row>
    <row r="830" spans="1:6">
      <c r="A830" t="s">
        <v>10</v>
      </c>
      <c r="B830">
        <v>2</v>
      </c>
      <c r="C830">
        <v>7</v>
      </c>
      <c r="D830" t="b" cm="1">
        <f t="array" aca="1" ref="D830" ca="1">OR(INDEX(積み上げ状況,20-C830+1,B830)=A830,INDEX('040_現在位置'!$I$23:$R$43,21-C830+1,B830)=A830)</f>
        <v>0</v>
      </c>
      <c r="E830" t="e">
        <f t="shared" ca="1" si="35"/>
        <v>#N/A</v>
      </c>
      <c r="F830">
        <f t="shared" si="36"/>
        <v>7</v>
      </c>
    </row>
    <row r="831" spans="1:6">
      <c r="A831" t="s">
        <v>10</v>
      </c>
      <c r="B831">
        <v>2</v>
      </c>
      <c r="C831">
        <v>8</v>
      </c>
      <c r="D831" t="b" cm="1">
        <f t="array" aca="1" ref="D831" ca="1">OR(INDEX(積み上げ状況,20-C831+1,B831)=A831,INDEX('040_現在位置'!$I$23:$R$43,21-C831+1,B831)=A831)</f>
        <v>0</v>
      </c>
      <c r="E831" t="e">
        <f t="shared" ca="1" si="35"/>
        <v>#N/A</v>
      </c>
      <c r="F831">
        <f t="shared" si="36"/>
        <v>8</v>
      </c>
    </row>
    <row r="832" spans="1:6">
      <c r="A832" t="s">
        <v>10</v>
      </c>
      <c r="B832">
        <v>2</v>
      </c>
      <c r="C832">
        <v>9</v>
      </c>
      <c r="D832" t="b" cm="1">
        <f t="array" aca="1" ref="D832" ca="1">OR(INDEX(積み上げ状況,20-C832+1,B832)=A832,INDEX('040_現在位置'!$I$23:$R$43,21-C832+1,B832)=A832)</f>
        <v>0</v>
      </c>
      <c r="E832" t="e">
        <f t="shared" ca="1" si="35"/>
        <v>#N/A</v>
      </c>
      <c r="F832">
        <f t="shared" si="36"/>
        <v>9</v>
      </c>
    </row>
    <row r="833" spans="1:6">
      <c r="A833" t="s">
        <v>10</v>
      </c>
      <c r="B833">
        <v>2</v>
      </c>
      <c r="C833">
        <v>10</v>
      </c>
      <c r="D833" t="b" cm="1">
        <f t="array" aca="1" ref="D833" ca="1">OR(INDEX(積み上げ状況,20-C833+1,B833)=A833,INDEX('040_現在位置'!$I$23:$R$43,21-C833+1,B833)=A833)</f>
        <v>0</v>
      </c>
      <c r="E833" t="e">
        <f t="shared" ca="1" si="35"/>
        <v>#N/A</v>
      </c>
      <c r="F833">
        <f t="shared" si="36"/>
        <v>10</v>
      </c>
    </row>
    <row r="834" spans="1:6">
      <c r="A834" t="s">
        <v>10</v>
      </c>
      <c r="B834">
        <v>2</v>
      </c>
      <c r="C834">
        <v>11</v>
      </c>
      <c r="D834" t="b" cm="1">
        <f t="array" aca="1" ref="D834" ca="1">OR(INDEX(積み上げ状況,20-C834+1,B834)=A834,INDEX('040_現在位置'!$I$23:$R$43,21-C834+1,B834)=A834)</f>
        <v>0</v>
      </c>
      <c r="E834" t="e">
        <f t="shared" ca="1" si="35"/>
        <v>#N/A</v>
      </c>
      <c r="F834">
        <f t="shared" si="36"/>
        <v>11</v>
      </c>
    </row>
    <row r="835" spans="1:6">
      <c r="A835" t="s">
        <v>10</v>
      </c>
      <c r="B835">
        <v>2</v>
      </c>
      <c r="C835">
        <v>12</v>
      </c>
      <c r="D835" t="b" cm="1">
        <f t="array" aca="1" ref="D835" ca="1">OR(INDEX(積み上げ状況,20-C835+1,B835)=A835,INDEX('040_現在位置'!$I$23:$R$43,21-C835+1,B835)=A835)</f>
        <v>0</v>
      </c>
      <c r="E835" t="e">
        <f t="shared" ca="1" si="35"/>
        <v>#N/A</v>
      </c>
      <c r="F835">
        <f t="shared" si="36"/>
        <v>12</v>
      </c>
    </row>
    <row r="836" spans="1:6">
      <c r="A836" t="s">
        <v>10</v>
      </c>
      <c r="B836">
        <v>2</v>
      </c>
      <c r="C836">
        <v>13</v>
      </c>
      <c r="D836" t="b" cm="1">
        <f t="array" aca="1" ref="D836" ca="1">OR(INDEX(積み上げ状況,20-C836+1,B836)=A836,INDEX('040_現在位置'!$I$23:$R$43,21-C836+1,B836)=A836)</f>
        <v>0</v>
      </c>
      <c r="E836" t="e">
        <f t="shared" ca="1" si="35"/>
        <v>#N/A</v>
      </c>
      <c r="F836">
        <f t="shared" si="36"/>
        <v>13</v>
      </c>
    </row>
    <row r="837" spans="1:6">
      <c r="A837" t="s">
        <v>10</v>
      </c>
      <c r="B837">
        <v>2</v>
      </c>
      <c r="C837">
        <v>14</v>
      </c>
      <c r="D837" t="b" cm="1">
        <f t="array" aca="1" ref="D837" ca="1">OR(INDEX(積み上げ状況,20-C837+1,B837)=A837,INDEX('040_現在位置'!$I$23:$R$43,21-C837+1,B837)=A837)</f>
        <v>0</v>
      </c>
      <c r="E837" t="e">
        <f t="shared" ref="E837:E900" ca="1" si="37">IF(D837,B837,NA())</f>
        <v>#N/A</v>
      </c>
      <c r="F837">
        <f t="shared" si="36"/>
        <v>14</v>
      </c>
    </row>
    <row r="838" spans="1:6">
      <c r="A838" t="s">
        <v>10</v>
      </c>
      <c r="B838">
        <v>2</v>
      </c>
      <c r="C838">
        <v>15</v>
      </c>
      <c r="D838" t="b" cm="1">
        <f t="array" aca="1" ref="D838" ca="1">OR(INDEX(積み上げ状況,20-C838+1,B838)=A838,INDEX('040_現在位置'!$I$23:$R$43,21-C838+1,B838)=A838)</f>
        <v>0</v>
      </c>
      <c r="E838" t="e">
        <f t="shared" ca="1" si="37"/>
        <v>#N/A</v>
      </c>
      <c r="F838">
        <f t="shared" si="36"/>
        <v>15</v>
      </c>
    </row>
    <row r="839" spans="1:6">
      <c r="A839" t="s">
        <v>10</v>
      </c>
      <c r="B839">
        <v>2</v>
      </c>
      <c r="C839">
        <v>16</v>
      </c>
      <c r="D839" t="b" cm="1">
        <f t="array" aca="1" ref="D839" ca="1">OR(INDEX(積み上げ状況,20-C839+1,B839)=A839,INDEX('040_現在位置'!$I$23:$R$43,21-C839+1,B839)=A839)</f>
        <v>0</v>
      </c>
      <c r="E839" t="e">
        <f t="shared" ca="1" si="37"/>
        <v>#N/A</v>
      </c>
      <c r="F839">
        <f t="shared" si="36"/>
        <v>16</v>
      </c>
    </row>
    <row r="840" spans="1:6">
      <c r="A840" t="s">
        <v>10</v>
      </c>
      <c r="B840">
        <v>2</v>
      </c>
      <c r="C840">
        <v>17</v>
      </c>
      <c r="D840" t="b" cm="1">
        <f t="array" aca="1" ref="D840" ca="1">OR(INDEX(積み上げ状況,20-C840+1,B840)=A840,INDEX('040_現在位置'!$I$23:$R$43,21-C840+1,B840)=A840)</f>
        <v>0</v>
      </c>
      <c r="E840" t="e">
        <f t="shared" ca="1" si="37"/>
        <v>#N/A</v>
      </c>
      <c r="F840">
        <f t="shared" si="36"/>
        <v>17</v>
      </c>
    </row>
    <row r="841" spans="1:6">
      <c r="A841" t="s">
        <v>10</v>
      </c>
      <c r="B841">
        <v>2</v>
      </c>
      <c r="C841">
        <v>18</v>
      </c>
      <c r="D841" t="b" cm="1">
        <f t="array" aca="1" ref="D841" ca="1">OR(INDEX(積み上げ状況,20-C841+1,B841)=A841,INDEX('040_現在位置'!$I$23:$R$43,21-C841+1,B841)=A841)</f>
        <v>0</v>
      </c>
      <c r="E841" t="e">
        <f t="shared" ca="1" si="37"/>
        <v>#N/A</v>
      </c>
      <c r="F841">
        <f t="shared" si="36"/>
        <v>18</v>
      </c>
    </row>
    <row r="842" spans="1:6">
      <c r="A842" t="s">
        <v>10</v>
      </c>
      <c r="B842">
        <v>2</v>
      </c>
      <c r="C842">
        <v>19</v>
      </c>
      <c r="D842" t="b" cm="1">
        <f t="array" aca="1" ref="D842" ca="1">OR(INDEX(積み上げ状況,20-C842+1,B842)=A842,INDEX('040_現在位置'!$I$23:$R$43,21-C842+1,B842)=A842)</f>
        <v>0</v>
      </c>
      <c r="E842" t="e">
        <f t="shared" ca="1" si="37"/>
        <v>#N/A</v>
      </c>
      <c r="F842">
        <f t="shared" si="36"/>
        <v>19</v>
      </c>
    </row>
    <row r="843" spans="1:6">
      <c r="A843" t="s">
        <v>10</v>
      </c>
      <c r="B843">
        <v>2</v>
      </c>
      <c r="C843">
        <v>20</v>
      </c>
      <c r="D843" t="b" cm="1">
        <f t="array" aca="1" ref="D843" ca="1">OR(INDEX(積み上げ状況,20-C843+1,B843)=A843,INDEX('040_現在位置'!$I$23:$R$43,21-C843+1,B843)=A843)</f>
        <v>0</v>
      </c>
      <c r="E843" t="e">
        <f t="shared" ca="1" si="37"/>
        <v>#N/A</v>
      </c>
      <c r="F843">
        <f t="shared" si="36"/>
        <v>20</v>
      </c>
    </row>
    <row r="844" spans="1:6">
      <c r="A844" t="s">
        <v>10</v>
      </c>
      <c r="B844">
        <v>3</v>
      </c>
      <c r="C844">
        <v>1</v>
      </c>
      <c r="D844" t="b" cm="1">
        <f t="array" aca="1" ref="D844" ca="1">OR(INDEX(積み上げ状況,20-C844+1,B844)=A844,INDEX('040_現在位置'!$I$23:$R$43,21-C844+1,B844)=A844)</f>
        <v>0</v>
      </c>
      <c r="E844" t="e">
        <f t="shared" ca="1" si="37"/>
        <v>#N/A</v>
      </c>
      <c r="F844">
        <f t="shared" si="36"/>
        <v>1</v>
      </c>
    </row>
    <row r="845" spans="1:6">
      <c r="A845" t="s">
        <v>10</v>
      </c>
      <c r="B845">
        <v>3</v>
      </c>
      <c r="C845">
        <v>2</v>
      </c>
      <c r="D845" t="b" cm="1">
        <f t="array" aca="1" ref="D845" ca="1">OR(INDEX(積み上げ状況,20-C845+1,B845)=A845,INDEX('040_現在位置'!$I$23:$R$43,21-C845+1,B845)=A845)</f>
        <v>0</v>
      </c>
      <c r="E845" t="e">
        <f t="shared" ca="1" si="37"/>
        <v>#N/A</v>
      </c>
      <c r="F845">
        <f t="shared" ref="F845:F908" si="38">C845</f>
        <v>2</v>
      </c>
    </row>
    <row r="846" spans="1:6">
      <c r="A846" t="s">
        <v>10</v>
      </c>
      <c r="B846">
        <v>3</v>
      </c>
      <c r="C846">
        <v>3</v>
      </c>
      <c r="D846" t="b" cm="1">
        <f t="array" aca="1" ref="D846" ca="1">OR(INDEX(積み上げ状況,20-C846+1,B846)=A846,INDEX('040_現在位置'!$I$23:$R$43,21-C846+1,B846)=A846)</f>
        <v>0</v>
      </c>
      <c r="E846" t="e">
        <f t="shared" ca="1" si="37"/>
        <v>#N/A</v>
      </c>
      <c r="F846">
        <f t="shared" si="38"/>
        <v>3</v>
      </c>
    </row>
    <row r="847" spans="1:6">
      <c r="A847" t="s">
        <v>10</v>
      </c>
      <c r="B847">
        <v>3</v>
      </c>
      <c r="C847">
        <v>4</v>
      </c>
      <c r="D847" t="b" cm="1">
        <f t="array" aca="1" ref="D847" ca="1">OR(INDEX(積み上げ状況,20-C847+1,B847)=A847,INDEX('040_現在位置'!$I$23:$R$43,21-C847+1,B847)=A847)</f>
        <v>0</v>
      </c>
      <c r="E847" t="e">
        <f t="shared" ca="1" si="37"/>
        <v>#N/A</v>
      </c>
      <c r="F847">
        <f t="shared" si="38"/>
        <v>4</v>
      </c>
    </row>
    <row r="848" spans="1:6">
      <c r="A848" t="s">
        <v>10</v>
      </c>
      <c r="B848">
        <v>3</v>
      </c>
      <c r="C848">
        <v>5</v>
      </c>
      <c r="D848" t="b" cm="1">
        <f t="array" aca="1" ref="D848" ca="1">OR(INDEX(積み上げ状況,20-C848+1,B848)=A848,INDEX('040_現在位置'!$I$23:$R$43,21-C848+1,B848)=A848)</f>
        <v>0</v>
      </c>
      <c r="E848" t="e">
        <f t="shared" ca="1" si="37"/>
        <v>#N/A</v>
      </c>
      <c r="F848">
        <f t="shared" si="38"/>
        <v>5</v>
      </c>
    </row>
    <row r="849" spans="1:6">
      <c r="A849" t="s">
        <v>10</v>
      </c>
      <c r="B849">
        <v>3</v>
      </c>
      <c r="C849">
        <v>6</v>
      </c>
      <c r="D849" t="b" cm="1">
        <f t="array" aca="1" ref="D849" ca="1">OR(INDEX(積み上げ状況,20-C849+1,B849)=A849,INDEX('040_現在位置'!$I$23:$R$43,21-C849+1,B849)=A849)</f>
        <v>0</v>
      </c>
      <c r="E849" t="e">
        <f t="shared" ca="1" si="37"/>
        <v>#N/A</v>
      </c>
      <c r="F849">
        <f t="shared" si="38"/>
        <v>6</v>
      </c>
    </row>
    <row r="850" spans="1:6">
      <c r="A850" t="s">
        <v>10</v>
      </c>
      <c r="B850">
        <v>3</v>
      </c>
      <c r="C850">
        <v>7</v>
      </c>
      <c r="D850" t="b" cm="1">
        <f t="array" aca="1" ref="D850" ca="1">OR(INDEX(積み上げ状況,20-C850+1,B850)=A850,INDEX('040_現在位置'!$I$23:$R$43,21-C850+1,B850)=A850)</f>
        <v>0</v>
      </c>
      <c r="E850" t="e">
        <f t="shared" ca="1" si="37"/>
        <v>#N/A</v>
      </c>
      <c r="F850">
        <f t="shared" si="38"/>
        <v>7</v>
      </c>
    </row>
    <row r="851" spans="1:6">
      <c r="A851" t="s">
        <v>10</v>
      </c>
      <c r="B851">
        <v>3</v>
      </c>
      <c r="C851">
        <v>8</v>
      </c>
      <c r="D851" t="b" cm="1">
        <f t="array" aca="1" ref="D851" ca="1">OR(INDEX(積み上げ状況,20-C851+1,B851)=A851,INDEX('040_現在位置'!$I$23:$R$43,21-C851+1,B851)=A851)</f>
        <v>0</v>
      </c>
      <c r="E851" t="e">
        <f t="shared" ca="1" si="37"/>
        <v>#N/A</v>
      </c>
      <c r="F851">
        <f t="shared" si="38"/>
        <v>8</v>
      </c>
    </row>
    <row r="852" spans="1:6">
      <c r="A852" t="s">
        <v>10</v>
      </c>
      <c r="B852">
        <v>3</v>
      </c>
      <c r="C852">
        <v>9</v>
      </c>
      <c r="D852" t="b" cm="1">
        <f t="array" aca="1" ref="D852" ca="1">OR(INDEX(積み上げ状況,20-C852+1,B852)=A852,INDEX('040_現在位置'!$I$23:$R$43,21-C852+1,B852)=A852)</f>
        <v>0</v>
      </c>
      <c r="E852" t="e">
        <f t="shared" ca="1" si="37"/>
        <v>#N/A</v>
      </c>
      <c r="F852">
        <f t="shared" si="38"/>
        <v>9</v>
      </c>
    </row>
    <row r="853" spans="1:6">
      <c r="A853" t="s">
        <v>10</v>
      </c>
      <c r="B853">
        <v>3</v>
      </c>
      <c r="C853">
        <v>10</v>
      </c>
      <c r="D853" t="b" cm="1">
        <f t="array" aca="1" ref="D853" ca="1">OR(INDEX(積み上げ状況,20-C853+1,B853)=A853,INDEX('040_現在位置'!$I$23:$R$43,21-C853+1,B853)=A853)</f>
        <v>0</v>
      </c>
      <c r="E853" t="e">
        <f t="shared" ca="1" si="37"/>
        <v>#N/A</v>
      </c>
      <c r="F853">
        <f t="shared" si="38"/>
        <v>10</v>
      </c>
    </row>
    <row r="854" spans="1:6">
      <c r="A854" t="s">
        <v>10</v>
      </c>
      <c r="B854">
        <v>3</v>
      </c>
      <c r="C854">
        <v>11</v>
      </c>
      <c r="D854" t="b" cm="1">
        <f t="array" aca="1" ref="D854" ca="1">OR(INDEX(積み上げ状況,20-C854+1,B854)=A854,INDEX('040_現在位置'!$I$23:$R$43,21-C854+1,B854)=A854)</f>
        <v>0</v>
      </c>
      <c r="E854" t="e">
        <f t="shared" ca="1" si="37"/>
        <v>#N/A</v>
      </c>
      <c r="F854">
        <f t="shared" si="38"/>
        <v>11</v>
      </c>
    </row>
    <row r="855" spans="1:6">
      <c r="A855" t="s">
        <v>10</v>
      </c>
      <c r="B855">
        <v>3</v>
      </c>
      <c r="C855">
        <v>12</v>
      </c>
      <c r="D855" t="b" cm="1">
        <f t="array" aca="1" ref="D855" ca="1">OR(INDEX(積み上げ状況,20-C855+1,B855)=A855,INDEX('040_現在位置'!$I$23:$R$43,21-C855+1,B855)=A855)</f>
        <v>0</v>
      </c>
      <c r="E855" t="e">
        <f t="shared" ca="1" si="37"/>
        <v>#N/A</v>
      </c>
      <c r="F855">
        <f t="shared" si="38"/>
        <v>12</v>
      </c>
    </row>
    <row r="856" spans="1:6">
      <c r="A856" t="s">
        <v>10</v>
      </c>
      <c r="B856">
        <v>3</v>
      </c>
      <c r="C856">
        <v>13</v>
      </c>
      <c r="D856" t="b" cm="1">
        <f t="array" aca="1" ref="D856" ca="1">OR(INDEX(積み上げ状況,20-C856+1,B856)=A856,INDEX('040_現在位置'!$I$23:$R$43,21-C856+1,B856)=A856)</f>
        <v>0</v>
      </c>
      <c r="E856" t="e">
        <f t="shared" ca="1" si="37"/>
        <v>#N/A</v>
      </c>
      <c r="F856">
        <f t="shared" si="38"/>
        <v>13</v>
      </c>
    </row>
    <row r="857" spans="1:6">
      <c r="A857" t="s">
        <v>10</v>
      </c>
      <c r="B857">
        <v>3</v>
      </c>
      <c r="C857">
        <v>14</v>
      </c>
      <c r="D857" t="b" cm="1">
        <f t="array" aca="1" ref="D857" ca="1">OR(INDEX(積み上げ状況,20-C857+1,B857)=A857,INDEX('040_現在位置'!$I$23:$R$43,21-C857+1,B857)=A857)</f>
        <v>0</v>
      </c>
      <c r="E857" t="e">
        <f t="shared" ca="1" si="37"/>
        <v>#N/A</v>
      </c>
      <c r="F857">
        <f t="shared" si="38"/>
        <v>14</v>
      </c>
    </row>
    <row r="858" spans="1:6">
      <c r="A858" t="s">
        <v>10</v>
      </c>
      <c r="B858">
        <v>3</v>
      </c>
      <c r="C858">
        <v>15</v>
      </c>
      <c r="D858" t="b" cm="1">
        <f t="array" aca="1" ref="D858" ca="1">OR(INDEX(積み上げ状況,20-C858+1,B858)=A858,INDEX('040_現在位置'!$I$23:$R$43,21-C858+1,B858)=A858)</f>
        <v>0</v>
      </c>
      <c r="E858" t="e">
        <f t="shared" ca="1" si="37"/>
        <v>#N/A</v>
      </c>
      <c r="F858">
        <f t="shared" si="38"/>
        <v>15</v>
      </c>
    </row>
    <row r="859" spans="1:6">
      <c r="A859" t="s">
        <v>10</v>
      </c>
      <c r="B859">
        <v>3</v>
      </c>
      <c r="C859">
        <v>16</v>
      </c>
      <c r="D859" t="b" cm="1">
        <f t="array" aca="1" ref="D859" ca="1">OR(INDEX(積み上げ状況,20-C859+1,B859)=A859,INDEX('040_現在位置'!$I$23:$R$43,21-C859+1,B859)=A859)</f>
        <v>0</v>
      </c>
      <c r="E859" t="e">
        <f t="shared" ca="1" si="37"/>
        <v>#N/A</v>
      </c>
      <c r="F859">
        <f t="shared" si="38"/>
        <v>16</v>
      </c>
    </row>
    <row r="860" spans="1:6">
      <c r="A860" t="s">
        <v>10</v>
      </c>
      <c r="B860">
        <v>3</v>
      </c>
      <c r="C860">
        <v>17</v>
      </c>
      <c r="D860" t="b" cm="1">
        <f t="array" aca="1" ref="D860" ca="1">OR(INDEX(積み上げ状況,20-C860+1,B860)=A860,INDEX('040_現在位置'!$I$23:$R$43,21-C860+1,B860)=A860)</f>
        <v>0</v>
      </c>
      <c r="E860" t="e">
        <f t="shared" ca="1" si="37"/>
        <v>#N/A</v>
      </c>
      <c r="F860">
        <f t="shared" si="38"/>
        <v>17</v>
      </c>
    </row>
    <row r="861" spans="1:6">
      <c r="A861" t="s">
        <v>10</v>
      </c>
      <c r="B861">
        <v>3</v>
      </c>
      <c r="C861">
        <v>18</v>
      </c>
      <c r="D861" t="b" cm="1">
        <f t="array" aca="1" ref="D861" ca="1">OR(INDEX(積み上げ状況,20-C861+1,B861)=A861,INDEX('040_現在位置'!$I$23:$R$43,21-C861+1,B861)=A861)</f>
        <v>0</v>
      </c>
      <c r="E861" t="e">
        <f t="shared" ca="1" si="37"/>
        <v>#N/A</v>
      </c>
      <c r="F861">
        <f t="shared" si="38"/>
        <v>18</v>
      </c>
    </row>
    <row r="862" spans="1:6">
      <c r="A862" t="s">
        <v>10</v>
      </c>
      <c r="B862">
        <v>3</v>
      </c>
      <c r="C862">
        <v>19</v>
      </c>
      <c r="D862" t="b" cm="1">
        <f t="array" aca="1" ref="D862" ca="1">OR(INDEX(積み上げ状況,20-C862+1,B862)=A862,INDEX('040_現在位置'!$I$23:$R$43,21-C862+1,B862)=A862)</f>
        <v>0</v>
      </c>
      <c r="E862" t="e">
        <f t="shared" ca="1" si="37"/>
        <v>#N/A</v>
      </c>
      <c r="F862">
        <f t="shared" si="38"/>
        <v>19</v>
      </c>
    </row>
    <row r="863" spans="1:6">
      <c r="A863" t="s">
        <v>10</v>
      </c>
      <c r="B863">
        <v>3</v>
      </c>
      <c r="C863">
        <v>20</v>
      </c>
      <c r="D863" t="b" cm="1">
        <f t="array" aca="1" ref="D863" ca="1">OR(INDEX(積み上げ状況,20-C863+1,B863)=A863,INDEX('040_現在位置'!$I$23:$R$43,21-C863+1,B863)=A863)</f>
        <v>0</v>
      </c>
      <c r="E863" t="e">
        <f t="shared" ca="1" si="37"/>
        <v>#N/A</v>
      </c>
      <c r="F863">
        <f t="shared" si="38"/>
        <v>20</v>
      </c>
    </row>
    <row r="864" spans="1:6">
      <c r="A864" t="s">
        <v>10</v>
      </c>
      <c r="B864">
        <v>4</v>
      </c>
      <c r="C864">
        <v>1</v>
      </c>
      <c r="D864" t="b" cm="1">
        <f t="array" aca="1" ref="D864" ca="1">OR(INDEX(積み上げ状況,20-C864+1,B864)=A864,INDEX('040_現在位置'!$I$23:$R$43,21-C864+1,B864)=A864)</f>
        <v>0</v>
      </c>
      <c r="E864" t="e">
        <f t="shared" ca="1" si="37"/>
        <v>#N/A</v>
      </c>
      <c r="F864">
        <f t="shared" si="38"/>
        <v>1</v>
      </c>
    </row>
    <row r="865" spans="1:6">
      <c r="A865" t="s">
        <v>10</v>
      </c>
      <c r="B865">
        <v>4</v>
      </c>
      <c r="C865">
        <v>2</v>
      </c>
      <c r="D865" t="b" cm="1">
        <f t="array" aca="1" ref="D865" ca="1">OR(INDEX(積み上げ状況,20-C865+1,B865)=A865,INDEX('040_現在位置'!$I$23:$R$43,21-C865+1,B865)=A865)</f>
        <v>0</v>
      </c>
      <c r="E865" t="e">
        <f t="shared" ca="1" si="37"/>
        <v>#N/A</v>
      </c>
      <c r="F865">
        <f t="shared" si="38"/>
        <v>2</v>
      </c>
    </row>
    <row r="866" spans="1:6">
      <c r="A866" t="s">
        <v>10</v>
      </c>
      <c r="B866">
        <v>4</v>
      </c>
      <c r="C866">
        <v>3</v>
      </c>
      <c r="D866" t="b" cm="1">
        <f t="array" aca="1" ref="D866" ca="1">OR(INDEX(積み上げ状況,20-C866+1,B866)=A866,INDEX('040_現在位置'!$I$23:$R$43,21-C866+1,B866)=A866)</f>
        <v>0</v>
      </c>
      <c r="E866" t="e">
        <f t="shared" ca="1" si="37"/>
        <v>#N/A</v>
      </c>
      <c r="F866">
        <f t="shared" si="38"/>
        <v>3</v>
      </c>
    </row>
    <row r="867" spans="1:6">
      <c r="A867" t="s">
        <v>10</v>
      </c>
      <c r="B867">
        <v>4</v>
      </c>
      <c r="C867">
        <v>4</v>
      </c>
      <c r="D867" t="b" cm="1">
        <f t="array" aca="1" ref="D867" ca="1">OR(INDEX(積み上げ状況,20-C867+1,B867)=A867,INDEX('040_現在位置'!$I$23:$R$43,21-C867+1,B867)=A867)</f>
        <v>0</v>
      </c>
      <c r="E867" t="e">
        <f t="shared" ca="1" si="37"/>
        <v>#N/A</v>
      </c>
      <c r="F867">
        <f t="shared" si="38"/>
        <v>4</v>
      </c>
    </row>
    <row r="868" spans="1:6">
      <c r="A868" t="s">
        <v>10</v>
      </c>
      <c r="B868">
        <v>4</v>
      </c>
      <c r="C868">
        <v>5</v>
      </c>
      <c r="D868" t="b" cm="1">
        <f t="array" aca="1" ref="D868" ca="1">OR(INDEX(積み上げ状況,20-C868+1,B868)=A868,INDEX('040_現在位置'!$I$23:$R$43,21-C868+1,B868)=A868)</f>
        <v>0</v>
      </c>
      <c r="E868" t="e">
        <f t="shared" ca="1" si="37"/>
        <v>#N/A</v>
      </c>
      <c r="F868">
        <f t="shared" si="38"/>
        <v>5</v>
      </c>
    </row>
    <row r="869" spans="1:6">
      <c r="A869" t="s">
        <v>10</v>
      </c>
      <c r="B869">
        <v>4</v>
      </c>
      <c r="C869">
        <v>6</v>
      </c>
      <c r="D869" t="b" cm="1">
        <f t="array" aca="1" ref="D869" ca="1">OR(INDEX(積み上げ状況,20-C869+1,B869)=A869,INDEX('040_現在位置'!$I$23:$R$43,21-C869+1,B869)=A869)</f>
        <v>0</v>
      </c>
      <c r="E869" t="e">
        <f t="shared" ca="1" si="37"/>
        <v>#N/A</v>
      </c>
      <c r="F869">
        <f t="shared" si="38"/>
        <v>6</v>
      </c>
    </row>
    <row r="870" spans="1:6">
      <c r="A870" t="s">
        <v>10</v>
      </c>
      <c r="B870">
        <v>4</v>
      </c>
      <c r="C870">
        <v>7</v>
      </c>
      <c r="D870" t="b" cm="1">
        <f t="array" aca="1" ref="D870" ca="1">OR(INDEX(積み上げ状況,20-C870+1,B870)=A870,INDEX('040_現在位置'!$I$23:$R$43,21-C870+1,B870)=A870)</f>
        <v>0</v>
      </c>
      <c r="E870" t="e">
        <f t="shared" ca="1" si="37"/>
        <v>#N/A</v>
      </c>
      <c r="F870">
        <f t="shared" si="38"/>
        <v>7</v>
      </c>
    </row>
    <row r="871" spans="1:6">
      <c r="A871" t="s">
        <v>10</v>
      </c>
      <c r="B871">
        <v>4</v>
      </c>
      <c r="C871">
        <v>8</v>
      </c>
      <c r="D871" t="b" cm="1">
        <f t="array" aca="1" ref="D871" ca="1">OR(INDEX(積み上げ状況,20-C871+1,B871)=A871,INDEX('040_現在位置'!$I$23:$R$43,21-C871+1,B871)=A871)</f>
        <v>0</v>
      </c>
      <c r="E871" t="e">
        <f t="shared" ca="1" si="37"/>
        <v>#N/A</v>
      </c>
      <c r="F871">
        <f t="shared" si="38"/>
        <v>8</v>
      </c>
    </row>
    <row r="872" spans="1:6">
      <c r="A872" t="s">
        <v>10</v>
      </c>
      <c r="B872">
        <v>4</v>
      </c>
      <c r="C872">
        <v>9</v>
      </c>
      <c r="D872" t="b" cm="1">
        <f t="array" aca="1" ref="D872" ca="1">OR(INDEX(積み上げ状況,20-C872+1,B872)=A872,INDEX('040_現在位置'!$I$23:$R$43,21-C872+1,B872)=A872)</f>
        <v>0</v>
      </c>
      <c r="E872" t="e">
        <f t="shared" ca="1" si="37"/>
        <v>#N/A</v>
      </c>
      <c r="F872">
        <f t="shared" si="38"/>
        <v>9</v>
      </c>
    </row>
    <row r="873" spans="1:6">
      <c r="A873" t="s">
        <v>10</v>
      </c>
      <c r="B873">
        <v>4</v>
      </c>
      <c r="C873">
        <v>10</v>
      </c>
      <c r="D873" t="b" cm="1">
        <f t="array" aca="1" ref="D873" ca="1">OR(INDEX(積み上げ状況,20-C873+1,B873)=A873,INDEX('040_現在位置'!$I$23:$R$43,21-C873+1,B873)=A873)</f>
        <v>0</v>
      </c>
      <c r="E873" t="e">
        <f t="shared" ca="1" si="37"/>
        <v>#N/A</v>
      </c>
      <c r="F873">
        <f t="shared" si="38"/>
        <v>10</v>
      </c>
    </row>
    <row r="874" spans="1:6">
      <c r="A874" t="s">
        <v>10</v>
      </c>
      <c r="B874">
        <v>4</v>
      </c>
      <c r="C874">
        <v>11</v>
      </c>
      <c r="D874" t="b" cm="1">
        <f t="array" aca="1" ref="D874" ca="1">OR(INDEX(積み上げ状況,20-C874+1,B874)=A874,INDEX('040_現在位置'!$I$23:$R$43,21-C874+1,B874)=A874)</f>
        <v>0</v>
      </c>
      <c r="E874" t="e">
        <f t="shared" ca="1" si="37"/>
        <v>#N/A</v>
      </c>
      <c r="F874">
        <f t="shared" si="38"/>
        <v>11</v>
      </c>
    </row>
    <row r="875" spans="1:6">
      <c r="A875" t="s">
        <v>10</v>
      </c>
      <c r="B875">
        <v>4</v>
      </c>
      <c r="C875">
        <v>12</v>
      </c>
      <c r="D875" t="b" cm="1">
        <f t="array" aca="1" ref="D875" ca="1">OR(INDEX(積み上げ状況,20-C875+1,B875)=A875,INDEX('040_現在位置'!$I$23:$R$43,21-C875+1,B875)=A875)</f>
        <v>0</v>
      </c>
      <c r="E875" t="e">
        <f t="shared" ca="1" si="37"/>
        <v>#N/A</v>
      </c>
      <c r="F875">
        <f t="shared" si="38"/>
        <v>12</v>
      </c>
    </row>
    <row r="876" spans="1:6">
      <c r="A876" t="s">
        <v>10</v>
      </c>
      <c r="B876">
        <v>4</v>
      </c>
      <c r="C876">
        <v>13</v>
      </c>
      <c r="D876" t="b" cm="1">
        <f t="array" aca="1" ref="D876" ca="1">OR(INDEX(積み上げ状況,20-C876+1,B876)=A876,INDEX('040_現在位置'!$I$23:$R$43,21-C876+1,B876)=A876)</f>
        <v>0</v>
      </c>
      <c r="E876" t="e">
        <f t="shared" ca="1" si="37"/>
        <v>#N/A</v>
      </c>
      <c r="F876">
        <f t="shared" si="38"/>
        <v>13</v>
      </c>
    </row>
    <row r="877" spans="1:6">
      <c r="A877" t="s">
        <v>10</v>
      </c>
      <c r="B877">
        <v>4</v>
      </c>
      <c r="C877">
        <v>14</v>
      </c>
      <c r="D877" t="b" cm="1">
        <f t="array" aca="1" ref="D877" ca="1">OR(INDEX(積み上げ状況,20-C877+1,B877)=A877,INDEX('040_現在位置'!$I$23:$R$43,21-C877+1,B877)=A877)</f>
        <v>0</v>
      </c>
      <c r="E877" t="e">
        <f t="shared" ca="1" si="37"/>
        <v>#N/A</v>
      </c>
      <c r="F877">
        <f t="shared" si="38"/>
        <v>14</v>
      </c>
    </row>
    <row r="878" spans="1:6">
      <c r="A878" t="s">
        <v>10</v>
      </c>
      <c r="B878">
        <v>4</v>
      </c>
      <c r="C878">
        <v>15</v>
      </c>
      <c r="D878" t="b" cm="1">
        <f t="array" aca="1" ref="D878" ca="1">OR(INDEX(積み上げ状況,20-C878+1,B878)=A878,INDEX('040_現在位置'!$I$23:$R$43,21-C878+1,B878)=A878)</f>
        <v>0</v>
      </c>
      <c r="E878" t="e">
        <f t="shared" ca="1" si="37"/>
        <v>#N/A</v>
      </c>
      <c r="F878">
        <f t="shared" si="38"/>
        <v>15</v>
      </c>
    </row>
    <row r="879" spans="1:6">
      <c r="A879" t="s">
        <v>10</v>
      </c>
      <c r="B879">
        <v>4</v>
      </c>
      <c r="C879">
        <v>16</v>
      </c>
      <c r="D879" t="b" cm="1">
        <f t="array" aca="1" ref="D879" ca="1">OR(INDEX(積み上げ状況,20-C879+1,B879)=A879,INDEX('040_現在位置'!$I$23:$R$43,21-C879+1,B879)=A879)</f>
        <v>0</v>
      </c>
      <c r="E879" t="e">
        <f t="shared" ca="1" si="37"/>
        <v>#N/A</v>
      </c>
      <c r="F879">
        <f t="shared" si="38"/>
        <v>16</v>
      </c>
    </row>
    <row r="880" spans="1:6">
      <c r="A880" t="s">
        <v>10</v>
      </c>
      <c r="B880">
        <v>4</v>
      </c>
      <c r="C880">
        <v>17</v>
      </c>
      <c r="D880" t="b" cm="1">
        <f t="array" aca="1" ref="D880" ca="1">OR(INDEX(積み上げ状況,20-C880+1,B880)=A880,INDEX('040_現在位置'!$I$23:$R$43,21-C880+1,B880)=A880)</f>
        <v>0</v>
      </c>
      <c r="E880" t="e">
        <f t="shared" ca="1" si="37"/>
        <v>#N/A</v>
      </c>
      <c r="F880">
        <f t="shared" si="38"/>
        <v>17</v>
      </c>
    </row>
    <row r="881" spans="1:6">
      <c r="A881" t="s">
        <v>10</v>
      </c>
      <c r="B881">
        <v>4</v>
      </c>
      <c r="C881">
        <v>18</v>
      </c>
      <c r="D881" t="b" cm="1">
        <f t="array" aca="1" ref="D881" ca="1">OR(INDEX(積み上げ状況,20-C881+1,B881)=A881,INDEX('040_現在位置'!$I$23:$R$43,21-C881+1,B881)=A881)</f>
        <v>0</v>
      </c>
      <c r="E881" t="e">
        <f t="shared" ca="1" si="37"/>
        <v>#N/A</v>
      </c>
      <c r="F881">
        <f t="shared" si="38"/>
        <v>18</v>
      </c>
    </row>
    <row r="882" spans="1:6">
      <c r="A882" t="s">
        <v>10</v>
      </c>
      <c r="B882">
        <v>4</v>
      </c>
      <c r="C882">
        <v>19</v>
      </c>
      <c r="D882" t="b" cm="1">
        <f t="array" aca="1" ref="D882" ca="1">OR(INDEX(積み上げ状況,20-C882+1,B882)=A882,INDEX('040_現在位置'!$I$23:$R$43,21-C882+1,B882)=A882)</f>
        <v>0</v>
      </c>
      <c r="E882" t="e">
        <f t="shared" ca="1" si="37"/>
        <v>#N/A</v>
      </c>
      <c r="F882">
        <f t="shared" si="38"/>
        <v>19</v>
      </c>
    </row>
    <row r="883" spans="1:6">
      <c r="A883" t="s">
        <v>10</v>
      </c>
      <c r="B883">
        <v>4</v>
      </c>
      <c r="C883">
        <v>20</v>
      </c>
      <c r="D883" t="b" cm="1">
        <f t="array" aca="1" ref="D883" ca="1">OR(INDEX(積み上げ状況,20-C883+1,B883)=A883,INDEX('040_現在位置'!$I$23:$R$43,21-C883+1,B883)=A883)</f>
        <v>0</v>
      </c>
      <c r="E883" t="e">
        <f t="shared" ca="1" si="37"/>
        <v>#N/A</v>
      </c>
      <c r="F883">
        <f t="shared" si="38"/>
        <v>20</v>
      </c>
    </row>
    <row r="884" spans="1:6">
      <c r="A884" t="s">
        <v>10</v>
      </c>
      <c r="B884">
        <v>5</v>
      </c>
      <c r="C884">
        <v>1</v>
      </c>
      <c r="D884" t="b" cm="1">
        <f t="array" aca="1" ref="D884" ca="1">OR(INDEX(積み上げ状況,20-C884+1,B884)=A884,INDEX('040_現在位置'!$I$23:$R$43,21-C884+1,B884)=A884)</f>
        <v>0</v>
      </c>
      <c r="E884" t="e">
        <f t="shared" ca="1" si="37"/>
        <v>#N/A</v>
      </c>
      <c r="F884">
        <f t="shared" si="38"/>
        <v>1</v>
      </c>
    </row>
    <row r="885" spans="1:6">
      <c r="A885" t="s">
        <v>10</v>
      </c>
      <c r="B885">
        <v>5</v>
      </c>
      <c r="C885">
        <v>2</v>
      </c>
      <c r="D885" t="b" cm="1">
        <f t="array" aca="1" ref="D885" ca="1">OR(INDEX(積み上げ状況,20-C885+1,B885)=A885,INDEX('040_現在位置'!$I$23:$R$43,21-C885+1,B885)=A885)</f>
        <v>0</v>
      </c>
      <c r="E885" t="e">
        <f t="shared" ca="1" si="37"/>
        <v>#N/A</v>
      </c>
      <c r="F885">
        <f t="shared" si="38"/>
        <v>2</v>
      </c>
    </row>
    <row r="886" spans="1:6">
      <c r="A886" t="s">
        <v>10</v>
      </c>
      <c r="B886">
        <v>5</v>
      </c>
      <c r="C886">
        <v>3</v>
      </c>
      <c r="D886" t="b" cm="1">
        <f t="array" aca="1" ref="D886" ca="1">OR(INDEX(積み上げ状況,20-C886+1,B886)=A886,INDEX('040_現在位置'!$I$23:$R$43,21-C886+1,B886)=A886)</f>
        <v>0</v>
      </c>
      <c r="E886" t="e">
        <f t="shared" ca="1" si="37"/>
        <v>#N/A</v>
      </c>
      <c r="F886">
        <f t="shared" si="38"/>
        <v>3</v>
      </c>
    </row>
    <row r="887" spans="1:6">
      <c r="A887" t="s">
        <v>10</v>
      </c>
      <c r="B887">
        <v>5</v>
      </c>
      <c r="C887">
        <v>4</v>
      </c>
      <c r="D887" t="b" cm="1">
        <f t="array" aca="1" ref="D887" ca="1">OR(INDEX(積み上げ状況,20-C887+1,B887)=A887,INDEX('040_現在位置'!$I$23:$R$43,21-C887+1,B887)=A887)</f>
        <v>0</v>
      </c>
      <c r="E887" t="e">
        <f t="shared" ca="1" si="37"/>
        <v>#N/A</v>
      </c>
      <c r="F887">
        <f t="shared" si="38"/>
        <v>4</v>
      </c>
    </row>
    <row r="888" spans="1:6">
      <c r="A888" t="s">
        <v>10</v>
      </c>
      <c r="B888">
        <v>5</v>
      </c>
      <c r="C888">
        <v>5</v>
      </c>
      <c r="D888" t="b" cm="1">
        <f t="array" aca="1" ref="D888" ca="1">OR(INDEX(積み上げ状況,20-C888+1,B888)=A888,INDEX('040_現在位置'!$I$23:$R$43,21-C888+1,B888)=A888)</f>
        <v>0</v>
      </c>
      <c r="E888" t="e">
        <f t="shared" ca="1" si="37"/>
        <v>#N/A</v>
      </c>
      <c r="F888">
        <f t="shared" si="38"/>
        <v>5</v>
      </c>
    </row>
    <row r="889" spans="1:6">
      <c r="A889" t="s">
        <v>10</v>
      </c>
      <c r="B889">
        <v>5</v>
      </c>
      <c r="C889">
        <v>6</v>
      </c>
      <c r="D889" t="b" cm="1">
        <f t="array" aca="1" ref="D889" ca="1">OR(INDEX(積み上げ状況,20-C889+1,B889)=A889,INDEX('040_現在位置'!$I$23:$R$43,21-C889+1,B889)=A889)</f>
        <v>0</v>
      </c>
      <c r="E889" t="e">
        <f t="shared" ca="1" si="37"/>
        <v>#N/A</v>
      </c>
      <c r="F889">
        <f t="shared" si="38"/>
        <v>6</v>
      </c>
    </row>
    <row r="890" spans="1:6">
      <c r="A890" t="s">
        <v>10</v>
      </c>
      <c r="B890">
        <v>5</v>
      </c>
      <c r="C890">
        <v>7</v>
      </c>
      <c r="D890" t="b" cm="1">
        <f t="array" aca="1" ref="D890" ca="1">OR(INDEX(積み上げ状況,20-C890+1,B890)=A890,INDEX('040_現在位置'!$I$23:$R$43,21-C890+1,B890)=A890)</f>
        <v>0</v>
      </c>
      <c r="E890" t="e">
        <f t="shared" ca="1" si="37"/>
        <v>#N/A</v>
      </c>
      <c r="F890">
        <f t="shared" si="38"/>
        <v>7</v>
      </c>
    </row>
    <row r="891" spans="1:6">
      <c r="A891" t="s">
        <v>10</v>
      </c>
      <c r="B891">
        <v>5</v>
      </c>
      <c r="C891">
        <v>8</v>
      </c>
      <c r="D891" t="b" cm="1">
        <f t="array" aca="1" ref="D891" ca="1">OR(INDEX(積み上げ状況,20-C891+1,B891)=A891,INDEX('040_現在位置'!$I$23:$R$43,21-C891+1,B891)=A891)</f>
        <v>0</v>
      </c>
      <c r="E891" t="e">
        <f t="shared" ca="1" si="37"/>
        <v>#N/A</v>
      </c>
      <c r="F891">
        <f t="shared" si="38"/>
        <v>8</v>
      </c>
    </row>
    <row r="892" spans="1:6">
      <c r="A892" t="s">
        <v>10</v>
      </c>
      <c r="B892">
        <v>5</v>
      </c>
      <c r="C892">
        <v>9</v>
      </c>
      <c r="D892" t="b" cm="1">
        <f t="array" aca="1" ref="D892" ca="1">OR(INDEX(積み上げ状況,20-C892+1,B892)=A892,INDEX('040_現在位置'!$I$23:$R$43,21-C892+1,B892)=A892)</f>
        <v>0</v>
      </c>
      <c r="E892" t="e">
        <f t="shared" ca="1" si="37"/>
        <v>#N/A</v>
      </c>
      <c r="F892">
        <f t="shared" si="38"/>
        <v>9</v>
      </c>
    </row>
    <row r="893" spans="1:6">
      <c r="A893" t="s">
        <v>10</v>
      </c>
      <c r="B893">
        <v>5</v>
      </c>
      <c r="C893">
        <v>10</v>
      </c>
      <c r="D893" t="b" cm="1">
        <f t="array" aca="1" ref="D893" ca="1">OR(INDEX(積み上げ状況,20-C893+1,B893)=A893,INDEX('040_現在位置'!$I$23:$R$43,21-C893+1,B893)=A893)</f>
        <v>0</v>
      </c>
      <c r="E893" t="e">
        <f t="shared" ca="1" si="37"/>
        <v>#N/A</v>
      </c>
      <c r="F893">
        <f t="shared" si="38"/>
        <v>10</v>
      </c>
    </row>
    <row r="894" spans="1:6">
      <c r="A894" t="s">
        <v>10</v>
      </c>
      <c r="B894">
        <v>5</v>
      </c>
      <c r="C894">
        <v>11</v>
      </c>
      <c r="D894" t="b" cm="1">
        <f t="array" aca="1" ref="D894" ca="1">OR(INDEX(積み上げ状況,20-C894+1,B894)=A894,INDEX('040_現在位置'!$I$23:$R$43,21-C894+1,B894)=A894)</f>
        <v>0</v>
      </c>
      <c r="E894" t="e">
        <f t="shared" ca="1" si="37"/>
        <v>#N/A</v>
      </c>
      <c r="F894">
        <f t="shared" si="38"/>
        <v>11</v>
      </c>
    </row>
    <row r="895" spans="1:6">
      <c r="A895" t="s">
        <v>10</v>
      </c>
      <c r="B895">
        <v>5</v>
      </c>
      <c r="C895">
        <v>12</v>
      </c>
      <c r="D895" t="b" cm="1">
        <f t="array" aca="1" ref="D895" ca="1">OR(INDEX(積み上げ状況,20-C895+1,B895)=A895,INDEX('040_現在位置'!$I$23:$R$43,21-C895+1,B895)=A895)</f>
        <v>0</v>
      </c>
      <c r="E895" t="e">
        <f t="shared" ca="1" si="37"/>
        <v>#N/A</v>
      </c>
      <c r="F895">
        <f t="shared" si="38"/>
        <v>12</v>
      </c>
    </row>
    <row r="896" spans="1:6">
      <c r="A896" t="s">
        <v>10</v>
      </c>
      <c r="B896">
        <v>5</v>
      </c>
      <c r="C896">
        <v>13</v>
      </c>
      <c r="D896" t="b" cm="1">
        <f t="array" aca="1" ref="D896" ca="1">OR(INDEX(積み上げ状況,20-C896+1,B896)=A896,INDEX('040_現在位置'!$I$23:$R$43,21-C896+1,B896)=A896)</f>
        <v>0</v>
      </c>
      <c r="E896" t="e">
        <f t="shared" ca="1" si="37"/>
        <v>#N/A</v>
      </c>
      <c r="F896">
        <f t="shared" si="38"/>
        <v>13</v>
      </c>
    </row>
    <row r="897" spans="1:6">
      <c r="A897" t="s">
        <v>10</v>
      </c>
      <c r="B897">
        <v>5</v>
      </c>
      <c r="C897">
        <v>14</v>
      </c>
      <c r="D897" t="b" cm="1">
        <f t="array" aca="1" ref="D897" ca="1">OR(INDEX(積み上げ状況,20-C897+1,B897)=A897,INDEX('040_現在位置'!$I$23:$R$43,21-C897+1,B897)=A897)</f>
        <v>0</v>
      </c>
      <c r="E897" t="e">
        <f t="shared" ca="1" si="37"/>
        <v>#N/A</v>
      </c>
      <c r="F897">
        <f t="shared" si="38"/>
        <v>14</v>
      </c>
    </row>
    <row r="898" spans="1:6">
      <c r="A898" t="s">
        <v>10</v>
      </c>
      <c r="B898">
        <v>5</v>
      </c>
      <c r="C898">
        <v>15</v>
      </c>
      <c r="D898" t="b" cm="1">
        <f t="array" aca="1" ref="D898" ca="1">OR(INDEX(積み上げ状況,20-C898+1,B898)=A898,INDEX('040_現在位置'!$I$23:$R$43,21-C898+1,B898)=A898)</f>
        <v>0</v>
      </c>
      <c r="E898" t="e">
        <f t="shared" ca="1" si="37"/>
        <v>#N/A</v>
      </c>
      <c r="F898">
        <f t="shared" si="38"/>
        <v>15</v>
      </c>
    </row>
    <row r="899" spans="1:6">
      <c r="A899" t="s">
        <v>10</v>
      </c>
      <c r="B899">
        <v>5</v>
      </c>
      <c r="C899">
        <v>16</v>
      </c>
      <c r="D899" t="b" cm="1">
        <f t="array" aca="1" ref="D899" ca="1">OR(INDEX(積み上げ状況,20-C899+1,B899)=A899,INDEX('040_現在位置'!$I$23:$R$43,21-C899+1,B899)=A899)</f>
        <v>0</v>
      </c>
      <c r="E899" t="e">
        <f t="shared" ca="1" si="37"/>
        <v>#N/A</v>
      </c>
      <c r="F899">
        <f t="shared" si="38"/>
        <v>16</v>
      </c>
    </row>
    <row r="900" spans="1:6">
      <c r="A900" t="s">
        <v>10</v>
      </c>
      <c r="B900">
        <v>5</v>
      </c>
      <c r="C900">
        <v>17</v>
      </c>
      <c r="D900" t="b" cm="1">
        <f t="array" aca="1" ref="D900" ca="1">OR(INDEX(積み上げ状況,20-C900+1,B900)=A900,INDEX('040_現在位置'!$I$23:$R$43,21-C900+1,B900)=A900)</f>
        <v>0</v>
      </c>
      <c r="E900" t="e">
        <f t="shared" ca="1" si="37"/>
        <v>#N/A</v>
      </c>
      <c r="F900">
        <f t="shared" si="38"/>
        <v>17</v>
      </c>
    </row>
    <row r="901" spans="1:6">
      <c r="A901" t="s">
        <v>10</v>
      </c>
      <c r="B901">
        <v>5</v>
      </c>
      <c r="C901">
        <v>18</v>
      </c>
      <c r="D901" t="b" cm="1">
        <f t="array" aca="1" ref="D901" ca="1">OR(INDEX(積み上げ状況,20-C901+1,B901)=A901,INDEX('040_現在位置'!$I$23:$R$43,21-C901+1,B901)=A901)</f>
        <v>0</v>
      </c>
      <c r="E901" t="e">
        <f t="shared" ref="E901:E964" ca="1" si="39">IF(D901,B901,NA())</f>
        <v>#N/A</v>
      </c>
      <c r="F901">
        <f t="shared" si="38"/>
        <v>18</v>
      </c>
    </row>
    <row r="902" spans="1:6">
      <c r="A902" t="s">
        <v>10</v>
      </c>
      <c r="B902">
        <v>5</v>
      </c>
      <c r="C902">
        <v>19</v>
      </c>
      <c r="D902" t="b" cm="1">
        <f t="array" aca="1" ref="D902" ca="1">OR(INDEX(積み上げ状況,20-C902+1,B902)=A902,INDEX('040_現在位置'!$I$23:$R$43,21-C902+1,B902)=A902)</f>
        <v>0</v>
      </c>
      <c r="E902" t="e">
        <f t="shared" ca="1" si="39"/>
        <v>#N/A</v>
      </c>
      <c r="F902">
        <f t="shared" si="38"/>
        <v>19</v>
      </c>
    </row>
    <row r="903" spans="1:6">
      <c r="A903" t="s">
        <v>10</v>
      </c>
      <c r="B903">
        <v>5</v>
      </c>
      <c r="C903">
        <v>20</v>
      </c>
      <c r="D903" t="b" cm="1">
        <f t="array" aca="1" ref="D903" ca="1">OR(INDEX(積み上げ状況,20-C903+1,B903)=A903,INDEX('040_現在位置'!$I$23:$R$43,21-C903+1,B903)=A903)</f>
        <v>0</v>
      </c>
      <c r="E903" t="e">
        <f t="shared" ca="1" si="39"/>
        <v>#N/A</v>
      </c>
      <c r="F903">
        <f t="shared" si="38"/>
        <v>20</v>
      </c>
    </row>
    <row r="904" spans="1:6">
      <c r="A904" t="s">
        <v>10</v>
      </c>
      <c r="B904">
        <v>6</v>
      </c>
      <c r="C904">
        <v>1</v>
      </c>
      <c r="D904" t="b" cm="1">
        <f t="array" aca="1" ref="D904" ca="1">OR(INDEX(積み上げ状況,20-C904+1,B904)=A904,INDEX('040_現在位置'!$I$23:$R$43,21-C904+1,B904)=A904)</f>
        <v>0</v>
      </c>
      <c r="E904" t="e">
        <f t="shared" ca="1" si="39"/>
        <v>#N/A</v>
      </c>
      <c r="F904">
        <f t="shared" si="38"/>
        <v>1</v>
      </c>
    </row>
    <row r="905" spans="1:6">
      <c r="A905" t="s">
        <v>10</v>
      </c>
      <c r="B905">
        <v>6</v>
      </c>
      <c r="C905">
        <v>2</v>
      </c>
      <c r="D905" t="b" cm="1">
        <f t="array" aca="1" ref="D905" ca="1">OR(INDEX(積み上げ状況,20-C905+1,B905)=A905,INDEX('040_現在位置'!$I$23:$R$43,21-C905+1,B905)=A905)</f>
        <v>0</v>
      </c>
      <c r="E905" t="e">
        <f t="shared" ca="1" si="39"/>
        <v>#N/A</v>
      </c>
      <c r="F905">
        <f t="shared" si="38"/>
        <v>2</v>
      </c>
    </row>
    <row r="906" spans="1:6">
      <c r="A906" t="s">
        <v>10</v>
      </c>
      <c r="B906">
        <v>6</v>
      </c>
      <c r="C906">
        <v>3</v>
      </c>
      <c r="D906" t="b" cm="1">
        <f t="array" aca="1" ref="D906" ca="1">OR(INDEX(積み上げ状況,20-C906+1,B906)=A906,INDEX('040_現在位置'!$I$23:$R$43,21-C906+1,B906)=A906)</f>
        <v>0</v>
      </c>
      <c r="E906" t="e">
        <f t="shared" ca="1" si="39"/>
        <v>#N/A</v>
      </c>
      <c r="F906">
        <f t="shared" si="38"/>
        <v>3</v>
      </c>
    </row>
    <row r="907" spans="1:6">
      <c r="A907" t="s">
        <v>10</v>
      </c>
      <c r="B907">
        <v>6</v>
      </c>
      <c r="C907">
        <v>4</v>
      </c>
      <c r="D907" t="b" cm="1">
        <f t="array" aca="1" ref="D907" ca="1">OR(INDEX(積み上げ状況,20-C907+1,B907)=A907,INDEX('040_現在位置'!$I$23:$R$43,21-C907+1,B907)=A907)</f>
        <v>0</v>
      </c>
      <c r="E907" t="e">
        <f t="shared" ca="1" si="39"/>
        <v>#N/A</v>
      </c>
      <c r="F907">
        <f t="shared" si="38"/>
        <v>4</v>
      </c>
    </row>
    <row r="908" spans="1:6">
      <c r="A908" t="s">
        <v>10</v>
      </c>
      <c r="B908">
        <v>6</v>
      </c>
      <c r="C908">
        <v>5</v>
      </c>
      <c r="D908" t="b" cm="1">
        <f t="array" aca="1" ref="D908" ca="1">OR(INDEX(積み上げ状況,20-C908+1,B908)=A908,INDEX('040_現在位置'!$I$23:$R$43,21-C908+1,B908)=A908)</f>
        <v>0</v>
      </c>
      <c r="E908" t="e">
        <f t="shared" ca="1" si="39"/>
        <v>#N/A</v>
      </c>
      <c r="F908">
        <f t="shared" si="38"/>
        <v>5</v>
      </c>
    </row>
    <row r="909" spans="1:6">
      <c r="A909" t="s">
        <v>10</v>
      </c>
      <c r="B909">
        <v>6</v>
      </c>
      <c r="C909">
        <v>6</v>
      </c>
      <c r="D909" t="b" cm="1">
        <f t="array" aca="1" ref="D909" ca="1">OR(INDEX(積み上げ状況,20-C909+1,B909)=A909,INDEX('040_現在位置'!$I$23:$R$43,21-C909+1,B909)=A909)</f>
        <v>0</v>
      </c>
      <c r="E909" t="e">
        <f t="shared" ca="1" si="39"/>
        <v>#N/A</v>
      </c>
      <c r="F909">
        <f t="shared" ref="F909:F972" si="40">C909</f>
        <v>6</v>
      </c>
    </row>
    <row r="910" spans="1:6">
      <c r="A910" t="s">
        <v>10</v>
      </c>
      <c r="B910">
        <v>6</v>
      </c>
      <c r="C910">
        <v>7</v>
      </c>
      <c r="D910" t="b" cm="1">
        <f t="array" aca="1" ref="D910" ca="1">OR(INDEX(積み上げ状況,20-C910+1,B910)=A910,INDEX('040_現在位置'!$I$23:$R$43,21-C910+1,B910)=A910)</f>
        <v>0</v>
      </c>
      <c r="E910" t="e">
        <f t="shared" ca="1" si="39"/>
        <v>#N/A</v>
      </c>
      <c r="F910">
        <f t="shared" si="40"/>
        <v>7</v>
      </c>
    </row>
    <row r="911" spans="1:6">
      <c r="A911" t="s">
        <v>10</v>
      </c>
      <c r="B911">
        <v>6</v>
      </c>
      <c r="C911">
        <v>8</v>
      </c>
      <c r="D911" t="b" cm="1">
        <f t="array" aca="1" ref="D911" ca="1">OR(INDEX(積み上げ状況,20-C911+1,B911)=A911,INDEX('040_現在位置'!$I$23:$R$43,21-C911+1,B911)=A911)</f>
        <v>0</v>
      </c>
      <c r="E911" t="e">
        <f t="shared" ca="1" si="39"/>
        <v>#N/A</v>
      </c>
      <c r="F911">
        <f t="shared" si="40"/>
        <v>8</v>
      </c>
    </row>
    <row r="912" spans="1:6">
      <c r="A912" t="s">
        <v>10</v>
      </c>
      <c r="B912">
        <v>6</v>
      </c>
      <c r="C912">
        <v>9</v>
      </c>
      <c r="D912" t="b" cm="1">
        <f t="array" aca="1" ref="D912" ca="1">OR(INDEX(積み上げ状況,20-C912+1,B912)=A912,INDEX('040_現在位置'!$I$23:$R$43,21-C912+1,B912)=A912)</f>
        <v>0</v>
      </c>
      <c r="E912" t="e">
        <f t="shared" ca="1" si="39"/>
        <v>#N/A</v>
      </c>
      <c r="F912">
        <f t="shared" si="40"/>
        <v>9</v>
      </c>
    </row>
    <row r="913" spans="1:6">
      <c r="A913" t="s">
        <v>10</v>
      </c>
      <c r="B913">
        <v>6</v>
      </c>
      <c r="C913">
        <v>10</v>
      </c>
      <c r="D913" t="b" cm="1">
        <f t="array" aca="1" ref="D913" ca="1">OR(INDEX(積み上げ状況,20-C913+1,B913)=A913,INDEX('040_現在位置'!$I$23:$R$43,21-C913+1,B913)=A913)</f>
        <v>0</v>
      </c>
      <c r="E913" t="e">
        <f t="shared" ca="1" si="39"/>
        <v>#N/A</v>
      </c>
      <c r="F913">
        <f t="shared" si="40"/>
        <v>10</v>
      </c>
    </row>
    <row r="914" spans="1:6">
      <c r="A914" t="s">
        <v>10</v>
      </c>
      <c r="B914">
        <v>6</v>
      </c>
      <c r="C914">
        <v>11</v>
      </c>
      <c r="D914" t="b" cm="1">
        <f t="array" aca="1" ref="D914" ca="1">OR(INDEX(積み上げ状況,20-C914+1,B914)=A914,INDEX('040_現在位置'!$I$23:$R$43,21-C914+1,B914)=A914)</f>
        <v>0</v>
      </c>
      <c r="E914" t="e">
        <f t="shared" ca="1" si="39"/>
        <v>#N/A</v>
      </c>
      <c r="F914">
        <f t="shared" si="40"/>
        <v>11</v>
      </c>
    </row>
    <row r="915" spans="1:6">
      <c r="A915" t="s">
        <v>10</v>
      </c>
      <c r="B915">
        <v>6</v>
      </c>
      <c r="C915">
        <v>12</v>
      </c>
      <c r="D915" t="b" cm="1">
        <f t="array" aca="1" ref="D915" ca="1">OR(INDEX(積み上げ状況,20-C915+1,B915)=A915,INDEX('040_現在位置'!$I$23:$R$43,21-C915+1,B915)=A915)</f>
        <v>0</v>
      </c>
      <c r="E915" t="e">
        <f t="shared" ca="1" si="39"/>
        <v>#N/A</v>
      </c>
      <c r="F915">
        <f t="shared" si="40"/>
        <v>12</v>
      </c>
    </row>
    <row r="916" spans="1:6">
      <c r="A916" t="s">
        <v>10</v>
      </c>
      <c r="B916">
        <v>6</v>
      </c>
      <c r="C916">
        <v>13</v>
      </c>
      <c r="D916" t="b" cm="1">
        <f t="array" aca="1" ref="D916" ca="1">OR(INDEX(積み上げ状況,20-C916+1,B916)=A916,INDEX('040_現在位置'!$I$23:$R$43,21-C916+1,B916)=A916)</f>
        <v>0</v>
      </c>
      <c r="E916" t="e">
        <f t="shared" ca="1" si="39"/>
        <v>#N/A</v>
      </c>
      <c r="F916">
        <f t="shared" si="40"/>
        <v>13</v>
      </c>
    </row>
    <row r="917" spans="1:6">
      <c r="A917" t="s">
        <v>10</v>
      </c>
      <c r="B917">
        <v>6</v>
      </c>
      <c r="C917">
        <v>14</v>
      </c>
      <c r="D917" t="b" cm="1">
        <f t="array" aca="1" ref="D917" ca="1">OR(INDEX(積み上げ状況,20-C917+1,B917)=A917,INDEX('040_現在位置'!$I$23:$R$43,21-C917+1,B917)=A917)</f>
        <v>0</v>
      </c>
      <c r="E917" t="e">
        <f t="shared" ca="1" si="39"/>
        <v>#N/A</v>
      </c>
      <c r="F917">
        <f t="shared" si="40"/>
        <v>14</v>
      </c>
    </row>
    <row r="918" spans="1:6">
      <c r="A918" t="s">
        <v>10</v>
      </c>
      <c r="B918">
        <v>6</v>
      </c>
      <c r="C918">
        <v>15</v>
      </c>
      <c r="D918" t="b" cm="1">
        <f t="array" aca="1" ref="D918" ca="1">OR(INDEX(積み上げ状況,20-C918+1,B918)=A918,INDEX('040_現在位置'!$I$23:$R$43,21-C918+1,B918)=A918)</f>
        <v>0</v>
      </c>
      <c r="E918" t="e">
        <f t="shared" ca="1" si="39"/>
        <v>#N/A</v>
      </c>
      <c r="F918">
        <f t="shared" si="40"/>
        <v>15</v>
      </c>
    </row>
    <row r="919" spans="1:6">
      <c r="A919" t="s">
        <v>10</v>
      </c>
      <c r="B919">
        <v>6</v>
      </c>
      <c r="C919">
        <v>16</v>
      </c>
      <c r="D919" t="b" cm="1">
        <f t="array" aca="1" ref="D919" ca="1">OR(INDEX(積み上げ状況,20-C919+1,B919)=A919,INDEX('040_現在位置'!$I$23:$R$43,21-C919+1,B919)=A919)</f>
        <v>0</v>
      </c>
      <c r="E919" t="e">
        <f t="shared" ca="1" si="39"/>
        <v>#N/A</v>
      </c>
      <c r="F919">
        <f t="shared" si="40"/>
        <v>16</v>
      </c>
    </row>
    <row r="920" spans="1:6">
      <c r="A920" t="s">
        <v>10</v>
      </c>
      <c r="B920">
        <v>6</v>
      </c>
      <c r="C920">
        <v>17</v>
      </c>
      <c r="D920" t="b" cm="1">
        <f t="array" aca="1" ref="D920" ca="1">OR(INDEX(積み上げ状況,20-C920+1,B920)=A920,INDEX('040_現在位置'!$I$23:$R$43,21-C920+1,B920)=A920)</f>
        <v>0</v>
      </c>
      <c r="E920" t="e">
        <f t="shared" ca="1" si="39"/>
        <v>#N/A</v>
      </c>
      <c r="F920">
        <f t="shared" si="40"/>
        <v>17</v>
      </c>
    </row>
    <row r="921" spans="1:6">
      <c r="A921" t="s">
        <v>10</v>
      </c>
      <c r="B921">
        <v>6</v>
      </c>
      <c r="C921">
        <v>18</v>
      </c>
      <c r="D921" t="b" cm="1">
        <f t="array" aca="1" ref="D921" ca="1">OR(INDEX(積み上げ状況,20-C921+1,B921)=A921,INDEX('040_現在位置'!$I$23:$R$43,21-C921+1,B921)=A921)</f>
        <v>0</v>
      </c>
      <c r="E921" t="e">
        <f t="shared" ca="1" si="39"/>
        <v>#N/A</v>
      </c>
      <c r="F921">
        <f t="shared" si="40"/>
        <v>18</v>
      </c>
    </row>
    <row r="922" spans="1:6">
      <c r="A922" t="s">
        <v>10</v>
      </c>
      <c r="B922">
        <v>6</v>
      </c>
      <c r="C922">
        <v>19</v>
      </c>
      <c r="D922" t="b" cm="1">
        <f t="array" aca="1" ref="D922" ca="1">OR(INDEX(積み上げ状況,20-C922+1,B922)=A922,INDEX('040_現在位置'!$I$23:$R$43,21-C922+1,B922)=A922)</f>
        <v>0</v>
      </c>
      <c r="E922" t="e">
        <f t="shared" ca="1" si="39"/>
        <v>#N/A</v>
      </c>
      <c r="F922">
        <f t="shared" si="40"/>
        <v>19</v>
      </c>
    </row>
    <row r="923" spans="1:6">
      <c r="A923" t="s">
        <v>10</v>
      </c>
      <c r="B923">
        <v>6</v>
      </c>
      <c r="C923">
        <v>20</v>
      </c>
      <c r="D923" t="b" cm="1">
        <f t="array" aca="1" ref="D923" ca="1">OR(INDEX(積み上げ状況,20-C923+1,B923)=A923,INDEX('040_現在位置'!$I$23:$R$43,21-C923+1,B923)=A923)</f>
        <v>0</v>
      </c>
      <c r="E923" t="e">
        <f t="shared" ca="1" si="39"/>
        <v>#N/A</v>
      </c>
      <c r="F923">
        <f t="shared" si="40"/>
        <v>20</v>
      </c>
    </row>
    <row r="924" spans="1:6">
      <c r="A924" t="s">
        <v>10</v>
      </c>
      <c r="B924">
        <v>7</v>
      </c>
      <c r="C924">
        <v>1</v>
      </c>
      <c r="D924" t="b" cm="1">
        <f t="array" aca="1" ref="D924" ca="1">OR(INDEX(積み上げ状況,20-C924+1,B924)=A924,INDEX('040_現在位置'!$I$23:$R$43,21-C924+1,B924)=A924)</f>
        <v>0</v>
      </c>
      <c r="E924" t="e">
        <f t="shared" ca="1" si="39"/>
        <v>#N/A</v>
      </c>
      <c r="F924">
        <f t="shared" si="40"/>
        <v>1</v>
      </c>
    </row>
    <row r="925" spans="1:6">
      <c r="A925" t="s">
        <v>10</v>
      </c>
      <c r="B925">
        <v>7</v>
      </c>
      <c r="C925">
        <v>2</v>
      </c>
      <c r="D925" t="b" cm="1">
        <f t="array" aca="1" ref="D925" ca="1">OR(INDEX(積み上げ状況,20-C925+1,B925)=A925,INDEX('040_現在位置'!$I$23:$R$43,21-C925+1,B925)=A925)</f>
        <v>0</v>
      </c>
      <c r="E925" t="e">
        <f t="shared" ca="1" si="39"/>
        <v>#N/A</v>
      </c>
      <c r="F925">
        <f t="shared" si="40"/>
        <v>2</v>
      </c>
    </row>
    <row r="926" spans="1:6">
      <c r="A926" t="s">
        <v>10</v>
      </c>
      <c r="B926">
        <v>7</v>
      </c>
      <c r="C926">
        <v>3</v>
      </c>
      <c r="D926" t="b" cm="1">
        <f t="array" aca="1" ref="D926" ca="1">OR(INDEX(積み上げ状況,20-C926+1,B926)=A926,INDEX('040_現在位置'!$I$23:$R$43,21-C926+1,B926)=A926)</f>
        <v>0</v>
      </c>
      <c r="E926" t="e">
        <f t="shared" ca="1" si="39"/>
        <v>#N/A</v>
      </c>
      <c r="F926">
        <f t="shared" si="40"/>
        <v>3</v>
      </c>
    </row>
    <row r="927" spans="1:6">
      <c r="A927" t="s">
        <v>10</v>
      </c>
      <c r="B927">
        <v>7</v>
      </c>
      <c r="C927">
        <v>4</v>
      </c>
      <c r="D927" t="b" cm="1">
        <f t="array" aca="1" ref="D927" ca="1">OR(INDEX(積み上げ状況,20-C927+1,B927)=A927,INDEX('040_現在位置'!$I$23:$R$43,21-C927+1,B927)=A927)</f>
        <v>0</v>
      </c>
      <c r="E927" t="e">
        <f t="shared" ca="1" si="39"/>
        <v>#N/A</v>
      </c>
      <c r="F927">
        <f t="shared" si="40"/>
        <v>4</v>
      </c>
    </row>
    <row r="928" spans="1:6">
      <c r="A928" t="s">
        <v>10</v>
      </c>
      <c r="B928">
        <v>7</v>
      </c>
      <c r="C928">
        <v>5</v>
      </c>
      <c r="D928" t="b" cm="1">
        <f t="array" aca="1" ref="D928" ca="1">OR(INDEX(積み上げ状況,20-C928+1,B928)=A928,INDEX('040_現在位置'!$I$23:$R$43,21-C928+1,B928)=A928)</f>
        <v>0</v>
      </c>
      <c r="E928" t="e">
        <f t="shared" ca="1" si="39"/>
        <v>#N/A</v>
      </c>
      <c r="F928">
        <f t="shared" si="40"/>
        <v>5</v>
      </c>
    </row>
    <row r="929" spans="1:6">
      <c r="A929" t="s">
        <v>10</v>
      </c>
      <c r="B929">
        <v>7</v>
      </c>
      <c r="C929">
        <v>6</v>
      </c>
      <c r="D929" t="b" cm="1">
        <f t="array" aca="1" ref="D929" ca="1">OR(INDEX(積み上げ状況,20-C929+1,B929)=A929,INDEX('040_現在位置'!$I$23:$R$43,21-C929+1,B929)=A929)</f>
        <v>0</v>
      </c>
      <c r="E929" t="e">
        <f t="shared" ca="1" si="39"/>
        <v>#N/A</v>
      </c>
      <c r="F929">
        <f t="shared" si="40"/>
        <v>6</v>
      </c>
    </row>
    <row r="930" spans="1:6">
      <c r="A930" t="s">
        <v>10</v>
      </c>
      <c r="B930">
        <v>7</v>
      </c>
      <c r="C930">
        <v>7</v>
      </c>
      <c r="D930" t="b" cm="1">
        <f t="array" aca="1" ref="D930" ca="1">OR(INDEX(積み上げ状況,20-C930+1,B930)=A930,INDEX('040_現在位置'!$I$23:$R$43,21-C930+1,B930)=A930)</f>
        <v>0</v>
      </c>
      <c r="E930" t="e">
        <f t="shared" ca="1" si="39"/>
        <v>#N/A</v>
      </c>
      <c r="F930">
        <f t="shared" si="40"/>
        <v>7</v>
      </c>
    </row>
    <row r="931" spans="1:6">
      <c r="A931" t="s">
        <v>10</v>
      </c>
      <c r="B931">
        <v>7</v>
      </c>
      <c r="C931">
        <v>8</v>
      </c>
      <c r="D931" t="b" cm="1">
        <f t="array" aca="1" ref="D931" ca="1">OR(INDEX(積み上げ状況,20-C931+1,B931)=A931,INDEX('040_現在位置'!$I$23:$R$43,21-C931+1,B931)=A931)</f>
        <v>0</v>
      </c>
      <c r="E931" t="e">
        <f t="shared" ca="1" si="39"/>
        <v>#N/A</v>
      </c>
      <c r="F931">
        <f t="shared" si="40"/>
        <v>8</v>
      </c>
    </row>
    <row r="932" spans="1:6">
      <c r="A932" t="s">
        <v>10</v>
      </c>
      <c r="B932">
        <v>7</v>
      </c>
      <c r="C932">
        <v>9</v>
      </c>
      <c r="D932" t="b" cm="1">
        <f t="array" aca="1" ref="D932" ca="1">OR(INDEX(積み上げ状況,20-C932+1,B932)=A932,INDEX('040_現在位置'!$I$23:$R$43,21-C932+1,B932)=A932)</f>
        <v>0</v>
      </c>
      <c r="E932" t="e">
        <f t="shared" ca="1" si="39"/>
        <v>#N/A</v>
      </c>
      <c r="F932">
        <f t="shared" si="40"/>
        <v>9</v>
      </c>
    </row>
    <row r="933" spans="1:6">
      <c r="A933" t="s">
        <v>10</v>
      </c>
      <c r="B933">
        <v>7</v>
      </c>
      <c r="C933">
        <v>10</v>
      </c>
      <c r="D933" t="b" cm="1">
        <f t="array" aca="1" ref="D933" ca="1">OR(INDEX(積み上げ状況,20-C933+1,B933)=A933,INDEX('040_現在位置'!$I$23:$R$43,21-C933+1,B933)=A933)</f>
        <v>0</v>
      </c>
      <c r="E933" t="e">
        <f t="shared" ca="1" si="39"/>
        <v>#N/A</v>
      </c>
      <c r="F933">
        <f t="shared" si="40"/>
        <v>10</v>
      </c>
    </row>
    <row r="934" spans="1:6">
      <c r="A934" t="s">
        <v>10</v>
      </c>
      <c r="B934">
        <v>7</v>
      </c>
      <c r="C934">
        <v>11</v>
      </c>
      <c r="D934" t="b" cm="1">
        <f t="array" aca="1" ref="D934" ca="1">OR(INDEX(積み上げ状況,20-C934+1,B934)=A934,INDEX('040_現在位置'!$I$23:$R$43,21-C934+1,B934)=A934)</f>
        <v>0</v>
      </c>
      <c r="E934" t="e">
        <f t="shared" ca="1" si="39"/>
        <v>#N/A</v>
      </c>
      <c r="F934">
        <f t="shared" si="40"/>
        <v>11</v>
      </c>
    </row>
    <row r="935" spans="1:6">
      <c r="A935" t="s">
        <v>10</v>
      </c>
      <c r="B935">
        <v>7</v>
      </c>
      <c r="C935">
        <v>12</v>
      </c>
      <c r="D935" t="b" cm="1">
        <f t="array" aca="1" ref="D935" ca="1">OR(INDEX(積み上げ状況,20-C935+1,B935)=A935,INDEX('040_現在位置'!$I$23:$R$43,21-C935+1,B935)=A935)</f>
        <v>0</v>
      </c>
      <c r="E935" t="e">
        <f t="shared" ca="1" si="39"/>
        <v>#N/A</v>
      </c>
      <c r="F935">
        <f t="shared" si="40"/>
        <v>12</v>
      </c>
    </row>
    <row r="936" spans="1:6">
      <c r="A936" t="s">
        <v>10</v>
      </c>
      <c r="B936">
        <v>7</v>
      </c>
      <c r="C936">
        <v>13</v>
      </c>
      <c r="D936" t="b" cm="1">
        <f t="array" aca="1" ref="D936" ca="1">OR(INDEX(積み上げ状況,20-C936+1,B936)=A936,INDEX('040_現在位置'!$I$23:$R$43,21-C936+1,B936)=A936)</f>
        <v>0</v>
      </c>
      <c r="E936" t="e">
        <f t="shared" ca="1" si="39"/>
        <v>#N/A</v>
      </c>
      <c r="F936">
        <f t="shared" si="40"/>
        <v>13</v>
      </c>
    </row>
    <row r="937" spans="1:6">
      <c r="A937" t="s">
        <v>10</v>
      </c>
      <c r="B937">
        <v>7</v>
      </c>
      <c r="C937">
        <v>14</v>
      </c>
      <c r="D937" t="b" cm="1">
        <f t="array" aca="1" ref="D937" ca="1">OR(INDEX(積み上げ状況,20-C937+1,B937)=A937,INDEX('040_現在位置'!$I$23:$R$43,21-C937+1,B937)=A937)</f>
        <v>0</v>
      </c>
      <c r="E937" t="e">
        <f t="shared" ca="1" si="39"/>
        <v>#N/A</v>
      </c>
      <c r="F937">
        <f t="shared" si="40"/>
        <v>14</v>
      </c>
    </row>
    <row r="938" spans="1:6">
      <c r="A938" t="s">
        <v>10</v>
      </c>
      <c r="B938">
        <v>7</v>
      </c>
      <c r="C938">
        <v>15</v>
      </c>
      <c r="D938" t="b" cm="1">
        <f t="array" aca="1" ref="D938" ca="1">OR(INDEX(積み上げ状況,20-C938+1,B938)=A938,INDEX('040_現在位置'!$I$23:$R$43,21-C938+1,B938)=A938)</f>
        <v>0</v>
      </c>
      <c r="E938" t="e">
        <f t="shared" ca="1" si="39"/>
        <v>#N/A</v>
      </c>
      <c r="F938">
        <f t="shared" si="40"/>
        <v>15</v>
      </c>
    </row>
    <row r="939" spans="1:6">
      <c r="A939" t="s">
        <v>10</v>
      </c>
      <c r="B939">
        <v>7</v>
      </c>
      <c r="C939">
        <v>16</v>
      </c>
      <c r="D939" t="b" cm="1">
        <f t="array" aca="1" ref="D939" ca="1">OR(INDEX(積み上げ状況,20-C939+1,B939)=A939,INDEX('040_現在位置'!$I$23:$R$43,21-C939+1,B939)=A939)</f>
        <v>0</v>
      </c>
      <c r="E939" t="e">
        <f t="shared" ca="1" si="39"/>
        <v>#N/A</v>
      </c>
      <c r="F939">
        <f t="shared" si="40"/>
        <v>16</v>
      </c>
    </row>
    <row r="940" spans="1:6">
      <c r="A940" t="s">
        <v>10</v>
      </c>
      <c r="B940">
        <v>7</v>
      </c>
      <c r="C940">
        <v>17</v>
      </c>
      <c r="D940" t="b" cm="1">
        <f t="array" aca="1" ref="D940" ca="1">OR(INDEX(積み上げ状況,20-C940+1,B940)=A940,INDEX('040_現在位置'!$I$23:$R$43,21-C940+1,B940)=A940)</f>
        <v>0</v>
      </c>
      <c r="E940" t="e">
        <f t="shared" ca="1" si="39"/>
        <v>#N/A</v>
      </c>
      <c r="F940">
        <f t="shared" si="40"/>
        <v>17</v>
      </c>
    </row>
    <row r="941" spans="1:6">
      <c r="A941" t="s">
        <v>10</v>
      </c>
      <c r="B941">
        <v>7</v>
      </c>
      <c r="C941">
        <v>18</v>
      </c>
      <c r="D941" t="b" cm="1">
        <f t="array" aca="1" ref="D941" ca="1">OR(INDEX(積み上げ状況,20-C941+1,B941)=A941,INDEX('040_現在位置'!$I$23:$R$43,21-C941+1,B941)=A941)</f>
        <v>0</v>
      </c>
      <c r="E941" t="e">
        <f t="shared" ca="1" si="39"/>
        <v>#N/A</v>
      </c>
      <c r="F941">
        <f t="shared" si="40"/>
        <v>18</v>
      </c>
    </row>
    <row r="942" spans="1:6">
      <c r="A942" t="s">
        <v>10</v>
      </c>
      <c r="B942">
        <v>7</v>
      </c>
      <c r="C942">
        <v>19</v>
      </c>
      <c r="D942" t="b" cm="1">
        <f t="array" aca="1" ref="D942" ca="1">OR(INDEX(積み上げ状況,20-C942+1,B942)=A942,INDEX('040_現在位置'!$I$23:$R$43,21-C942+1,B942)=A942)</f>
        <v>0</v>
      </c>
      <c r="E942" t="e">
        <f t="shared" ca="1" si="39"/>
        <v>#N/A</v>
      </c>
      <c r="F942">
        <f t="shared" si="40"/>
        <v>19</v>
      </c>
    </row>
    <row r="943" spans="1:6">
      <c r="A943" t="s">
        <v>10</v>
      </c>
      <c r="B943">
        <v>7</v>
      </c>
      <c r="C943">
        <v>20</v>
      </c>
      <c r="D943" t="b" cm="1">
        <f t="array" aca="1" ref="D943" ca="1">OR(INDEX(積み上げ状況,20-C943+1,B943)=A943,INDEX('040_現在位置'!$I$23:$R$43,21-C943+1,B943)=A943)</f>
        <v>0</v>
      </c>
      <c r="E943" t="e">
        <f t="shared" ca="1" si="39"/>
        <v>#N/A</v>
      </c>
      <c r="F943">
        <f t="shared" si="40"/>
        <v>20</v>
      </c>
    </row>
    <row r="944" spans="1:6">
      <c r="A944" t="s">
        <v>10</v>
      </c>
      <c r="B944">
        <v>8</v>
      </c>
      <c r="C944">
        <v>1</v>
      </c>
      <c r="D944" t="b" cm="1">
        <f t="array" aca="1" ref="D944" ca="1">OR(INDEX(積み上げ状況,20-C944+1,B944)=A944,INDEX('040_現在位置'!$I$23:$R$43,21-C944+1,B944)=A944)</f>
        <v>0</v>
      </c>
      <c r="E944" t="e">
        <f t="shared" ca="1" si="39"/>
        <v>#N/A</v>
      </c>
      <c r="F944">
        <f t="shared" si="40"/>
        <v>1</v>
      </c>
    </row>
    <row r="945" spans="1:6">
      <c r="A945" t="s">
        <v>10</v>
      </c>
      <c r="B945">
        <v>8</v>
      </c>
      <c r="C945">
        <v>2</v>
      </c>
      <c r="D945" t="b" cm="1">
        <f t="array" aca="1" ref="D945" ca="1">OR(INDEX(積み上げ状況,20-C945+1,B945)=A945,INDEX('040_現在位置'!$I$23:$R$43,21-C945+1,B945)=A945)</f>
        <v>0</v>
      </c>
      <c r="E945" t="e">
        <f t="shared" ca="1" si="39"/>
        <v>#N/A</v>
      </c>
      <c r="F945">
        <f t="shared" si="40"/>
        <v>2</v>
      </c>
    </row>
    <row r="946" spans="1:6">
      <c r="A946" t="s">
        <v>10</v>
      </c>
      <c r="B946">
        <v>8</v>
      </c>
      <c r="C946">
        <v>3</v>
      </c>
      <c r="D946" t="b" cm="1">
        <f t="array" aca="1" ref="D946" ca="1">OR(INDEX(積み上げ状況,20-C946+1,B946)=A946,INDEX('040_現在位置'!$I$23:$R$43,21-C946+1,B946)=A946)</f>
        <v>0</v>
      </c>
      <c r="E946" t="e">
        <f t="shared" ca="1" si="39"/>
        <v>#N/A</v>
      </c>
      <c r="F946">
        <f t="shared" si="40"/>
        <v>3</v>
      </c>
    </row>
    <row r="947" spans="1:6">
      <c r="A947" t="s">
        <v>10</v>
      </c>
      <c r="B947">
        <v>8</v>
      </c>
      <c r="C947">
        <v>4</v>
      </c>
      <c r="D947" t="b" cm="1">
        <f t="array" aca="1" ref="D947" ca="1">OR(INDEX(積み上げ状況,20-C947+1,B947)=A947,INDEX('040_現在位置'!$I$23:$R$43,21-C947+1,B947)=A947)</f>
        <v>0</v>
      </c>
      <c r="E947" t="e">
        <f t="shared" ca="1" si="39"/>
        <v>#N/A</v>
      </c>
      <c r="F947">
        <f t="shared" si="40"/>
        <v>4</v>
      </c>
    </row>
    <row r="948" spans="1:6">
      <c r="A948" t="s">
        <v>10</v>
      </c>
      <c r="B948">
        <v>8</v>
      </c>
      <c r="C948">
        <v>5</v>
      </c>
      <c r="D948" t="b" cm="1">
        <f t="array" aca="1" ref="D948" ca="1">OR(INDEX(積み上げ状況,20-C948+1,B948)=A948,INDEX('040_現在位置'!$I$23:$R$43,21-C948+1,B948)=A948)</f>
        <v>0</v>
      </c>
      <c r="E948" t="e">
        <f t="shared" ca="1" si="39"/>
        <v>#N/A</v>
      </c>
      <c r="F948">
        <f t="shared" si="40"/>
        <v>5</v>
      </c>
    </row>
    <row r="949" spans="1:6">
      <c r="A949" t="s">
        <v>10</v>
      </c>
      <c r="B949">
        <v>8</v>
      </c>
      <c r="C949">
        <v>6</v>
      </c>
      <c r="D949" t="b" cm="1">
        <f t="array" aca="1" ref="D949" ca="1">OR(INDEX(積み上げ状況,20-C949+1,B949)=A949,INDEX('040_現在位置'!$I$23:$R$43,21-C949+1,B949)=A949)</f>
        <v>0</v>
      </c>
      <c r="E949" t="e">
        <f t="shared" ca="1" si="39"/>
        <v>#N/A</v>
      </c>
      <c r="F949">
        <f t="shared" si="40"/>
        <v>6</v>
      </c>
    </row>
    <row r="950" spans="1:6">
      <c r="A950" t="s">
        <v>10</v>
      </c>
      <c r="B950">
        <v>8</v>
      </c>
      <c r="C950">
        <v>7</v>
      </c>
      <c r="D950" t="b" cm="1">
        <f t="array" aca="1" ref="D950" ca="1">OR(INDEX(積み上げ状況,20-C950+1,B950)=A950,INDEX('040_現在位置'!$I$23:$R$43,21-C950+1,B950)=A950)</f>
        <v>0</v>
      </c>
      <c r="E950" t="e">
        <f t="shared" ca="1" si="39"/>
        <v>#N/A</v>
      </c>
      <c r="F950">
        <f t="shared" si="40"/>
        <v>7</v>
      </c>
    </row>
    <row r="951" spans="1:6">
      <c r="A951" t="s">
        <v>10</v>
      </c>
      <c r="B951">
        <v>8</v>
      </c>
      <c r="C951">
        <v>8</v>
      </c>
      <c r="D951" t="b" cm="1">
        <f t="array" aca="1" ref="D951" ca="1">OR(INDEX(積み上げ状況,20-C951+1,B951)=A951,INDEX('040_現在位置'!$I$23:$R$43,21-C951+1,B951)=A951)</f>
        <v>0</v>
      </c>
      <c r="E951" t="e">
        <f t="shared" ca="1" si="39"/>
        <v>#N/A</v>
      </c>
      <c r="F951">
        <f t="shared" si="40"/>
        <v>8</v>
      </c>
    </row>
    <row r="952" spans="1:6">
      <c r="A952" t="s">
        <v>10</v>
      </c>
      <c r="B952">
        <v>8</v>
      </c>
      <c r="C952">
        <v>9</v>
      </c>
      <c r="D952" t="b" cm="1">
        <f t="array" aca="1" ref="D952" ca="1">OR(INDEX(積み上げ状況,20-C952+1,B952)=A952,INDEX('040_現在位置'!$I$23:$R$43,21-C952+1,B952)=A952)</f>
        <v>0</v>
      </c>
      <c r="E952" t="e">
        <f t="shared" ca="1" si="39"/>
        <v>#N/A</v>
      </c>
      <c r="F952">
        <f t="shared" si="40"/>
        <v>9</v>
      </c>
    </row>
    <row r="953" spans="1:6">
      <c r="A953" t="s">
        <v>10</v>
      </c>
      <c r="B953">
        <v>8</v>
      </c>
      <c r="C953">
        <v>10</v>
      </c>
      <c r="D953" t="b" cm="1">
        <f t="array" aca="1" ref="D953" ca="1">OR(INDEX(積み上げ状況,20-C953+1,B953)=A953,INDEX('040_現在位置'!$I$23:$R$43,21-C953+1,B953)=A953)</f>
        <v>0</v>
      </c>
      <c r="E953" t="e">
        <f t="shared" ca="1" si="39"/>
        <v>#N/A</v>
      </c>
      <c r="F953">
        <f t="shared" si="40"/>
        <v>10</v>
      </c>
    </row>
    <row r="954" spans="1:6">
      <c r="A954" t="s">
        <v>10</v>
      </c>
      <c r="B954">
        <v>8</v>
      </c>
      <c r="C954">
        <v>11</v>
      </c>
      <c r="D954" t="b" cm="1">
        <f t="array" aca="1" ref="D954" ca="1">OR(INDEX(積み上げ状況,20-C954+1,B954)=A954,INDEX('040_現在位置'!$I$23:$R$43,21-C954+1,B954)=A954)</f>
        <v>0</v>
      </c>
      <c r="E954" t="e">
        <f t="shared" ca="1" si="39"/>
        <v>#N/A</v>
      </c>
      <c r="F954">
        <f t="shared" si="40"/>
        <v>11</v>
      </c>
    </row>
    <row r="955" spans="1:6">
      <c r="A955" t="s">
        <v>10</v>
      </c>
      <c r="B955">
        <v>8</v>
      </c>
      <c r="C955">
        <v>12</v>
      </c>
      <c r="D955" t="b" cm="1">
        <f t="array" aca="1" ref="D955" ca="1">OR(INDEX(積み上げ状況,20-C955+1,B955)=A955,INDEX('040_現在位置'!$I$23:$R$43,21-C955+1,B955)=A955)</f>
        <v>0</v>
      </c>
      <c r="E955" t="e">
        <f t="shared" ca="1" si="39"/>
        <v>#N/A</v>
      </c>
      <c r="F955">
        <f t="shared" si="40"/>
        <v>12</v>
      </c>
    </row>
    <row r="956" spans="1:6">
      <c r="A956" t="s">
        <v>10</v>
      </c>
      <c r="B956">
        <v>8</v>
      </c>
      <c r="C956">
        <v>13</v>
      </c>
      <c r="D956" t="b" cm="1">
        <f t="array" aca="1" ref="D956" ca="1">OR(INDEX(積み上げ状況,20-C956+1,B956)=A956,INDEX('040_現在位置'!$I$23:$R$43,21-C956+1,B956)=A956)</f>
        <v>0</v>
      </c>
      <c r="E956" t="e">
        <f t="shared" ca="1" si="39"/>
        <v>#N/A</v>
      </c>
      <c r="F956">
        <f t="shared" si="40"/>
        <v>13</v>
      </c>
    </row>
    <row r="957" spans="1:6">
      <c r="A957" t="s">
        <v>10</v>
      </c>
      <c r="B957">
        <v>8</v>
      </c>
      <c r="C957">
        <v>14</v>
      </c>
      <c r="D957" t="b" cm="1">
        <f t="array" aca="1" ref="D957" ca="1">OR(INDEX(積み上げ状況,20-C957+1,B957)=A957,INDEX('040_現在位置'!$I$23:$R$43,21-C957+1,B957)=A957)</f>
        <v>0</v>
      </c>
      <c r="E957" t="e">
        <f t="shared" ca="1" si="39"/>
        <v>#N/A</v>
      </c>
      <c r="F957">
        <f t="shared" si="40"/>
        <v>14</v>
      </c>
    </row>
    <row r="958" spans="1:6">
      <c r="A958" t="s">
        <v>10</v>
      </c>
      <c r="B958">
        <v>8</v>
      </c>
      <c r="C958">
        <v>15</v>
      </c>
      <c r="D958" t="b" cm="1">
        <f t="array" aca="1" ref="D958" ca="1">OR(INDEX(積み上げ状況,20-C958+1,B958)=A958,INDEX('040_現在位置'!$I$23:$R$43,21-C958+1,B958)=A958)</f>
        <v>0</v>
      </c>
      <c r="E958" t="e">
        <f t="shared" ca="1" si="39"/>
        <v>#N/A</v>
      </c>
      <c r="F958">
        <f t="shared" si="40"/>
        <v>15</v>
      </c>
    </row>
    <row r="959" spans="1:6">
      <c r="A959" t="s">
        <v>10</v>
      </c>
      <c r="B959">
        <v>8</v>
      </c>
      <c r="C959">
        <v>16</v>
      </c>
      <c r="D959" t="b" cm="1">
        <f t="array" aca="1" ref="D959" ca="1">OR(INDEX(積み上げ状況,20-C959+1,B959)=A959,INDEX('040_現在位置'!$I$23:$R$43,21-C959+1,B959)=A959)</f>
        <v>0</v>
      </c>
      <c r="E959" t="e">
        <f t="shared" ca="1" si="39"/>
        <v>#N/A</v>
      </c>
      <c r="F959">
        <f t="shared" si="40"/>
        <v>16</v>
      </c>
    </row>
    <row r="960" spans="1:6">
      <c r="A960" t="s">
        <v>10</v>
      </c>
      <c r="B960">
        <v>8</v>
      </c>
      <c r="C960">
        <v>17</v>
      </c>
      <c r="D960" t="b" cm="1">
        <f t="array" aca="1" ref="D960" ca="1">OR(INDEX(積み上げ状況,20-C960+1,B960)=A960,INDEX('040_現在位置'!$I$23:$R$43,21-C960+1,B960)=A960)</f>
        <v>0</v>
      </c>
      <c r="E960" t="e">
        <f t="shared" ca="1" si="39"/>
        <v>#N/A</v>
      </c>
      <c r="F960">
        <f t="shared" si="40"/>
        <v>17</v>
      </c>
    </row>
    <row r="961" spans="1:6">
      <c r="A961" t="s">
        <v>10</v>
      </c>
      <c r="B961">
        <v>8</v>
      </c>
      <c r="C961">
        <v>18</v>
      </c>
      <c r="D961" t="b" cm="1">
        <f t="array" aca="1" ref="D961" ca="1">OR(INDEX(積み上げ状況,20-C961+1,B961)=A961,INDEX('040_現在位置'!$I$23:$R$43,21-C961+1,B961)=A961)</f>
        <v>0</v>
      </c>
      <c r="E961" t="e">
        <f t="shared" ca="1" si="39"/>
        <v>#N/A</v>
      </c>
      <c r="F961">
        <f t="shared" si="40"/>
        <v>18</v>
      </c>
    </row>
    <row r="962" spans="1:6">
      <c r="A962" t="s">
        <v>10</v>
      </c>
      <c r="B962">
        <v>8</v>
      </c>
      <c r="C962">
        <v>19</v>
      </c>
      <c r="D962" t="b" cm="1">
        <f t="array" aca="1" ref="D962" ca="1">OR(INDEX(積み上げ状況,20-C962+1,B962)=A962,INDEX('040_現在位置'!$I$23:$R$43,21-C962+1,B962)=A962)</f>
        <v>0</v>
      </c>
      <c r="E962" t="e">
        <f t="shared" ca="1" si="39"/>
        <v>#N/A</v>
      </c>
      <c r="F962">
        <f t="shared" si="40"/>
        <v>19</v>
      </c>
    </row>
    <row r="963" spans="1:6">
      <c r="A963" t="s">
        <v>10</v>
      </c>
      <c r="B963">
        <v>8</v>
      </c>
      <c r="C963">
        <v>20</v>
      </c>
      <c r="D963" t="b" cm="1">
        <f t="array" aca="1" ref="D963" ca="1">OR(INDEX(積み上げ状況,20-C963+1,B963)=A963,INDEX('040_現在位置'!$I$23:$R$43,21-C963+1,B963)=A963)</f>
        <v>0</v>
      </c>
      <c r="E963" t="e">
        <f t="shared" ca="1" si="39"/>
        <v>#N/A</v>
      </c>
      <c r="F963">
        <f t="shared" si="40"/>
        <v>20</v>
      </c>
    </row>
    <row r="964" spans="1:6">
      <c r="A964" t="s">
        <v>10</v>
      </c>
      <c r="B964">
        <v>9</v>
      </c>
      <c r="C964">
        <v>1</v>
      </c>
      <c r="D964" t="b" cm="1">
        <f t="array" aca="1" ref="D964" ca="1">OR(INDEX(積み上げ状況,20-C964+1,B964)=A964,INDEX('040_現在位置'!$I$23:$R$43,21-C964+1,B964)=A964)</f>
        <v>0</v>
      </c>
      <c r="E964" t="e">
        <f t="shared" ca="1" si="39"/>
        <v>#N/A</v>
      </c>
      <c r="F964">
        <f t="shared" si="40"/>
        <v>1</v>
      </c>
    </row>
    <row r="965" spans="1:6">
      <c r="A965" t="s">
        <v>10</v>
      </c>
      <c r="B965">
        <v>9</v>
      </c>
      <c r="C965">
        <v>2</v>
      </c>
      <c r="D965" t="b" cm="1">
        <f t="array" aca="1" ref="D965" ca="1">OR(INDEX(積み上げ状況,20-C965+1,B965)=A965,INDEX('040_現在位置'!$I$23:$R$43,21-C965+1,B965)=A965)</f>
        <v>0</v>
      </c>
      <c r="E965" t="e">
        <f t="shared" ref="E965:E1028" ca="1" si="41">IF(D965,B965,NA())</f>
        <v>#N/A</v>
      </c>
      <c r="F965">
        <f t="shared" si="40"/>
        <v>2</v>
      </c>
    </row>
    <row r="966" spans="1:6">
      <c r="A966" t="s">
        <v>10</v>
      </c>
      <c r="B966">
        <v>9</v>
      </c>
      <c r="C966">
        <v>3</v>
      </c>
      <c r="D966" t="b" cm="1">
        <f t="array" aca="1" ref="D966" ca="1">OR(INDEX(積み上げ状況,20-C966+1,B966)=A966,INDEX('040_現在位置'!$I$23:$R$43,21-C966+1,B966)=A966)</f>
        <v>0</v>
      </c>
      <c r="E966" t="e">
        <f t="shared" ca="1" si="41"/>
        <v>#N/A</v>
      </c>
      <c r="F966">
        <f t="shared" si="40"/>
        <v>3</v>
      </c>
    </row>
    <row r="967" spans="1:6">
      <c r="A967" t="s">
        <v>10</v>
      </c>
      <c r="B967">
        <v>9</v>
      </c>
      <c r="C967">
        <v>4</v>
      </c>
      <c r="D967" t="b" cm="1">
        <f t="array" aca="1" ref="D967" ca="1">OR(INDEX(積み上げ状況,20-C967+1,B967)=A967,INDEX('040_現在位置'!$I$23:$R$43,21-C967+1,B967)=A967)</f>
        <v>0</v>
      </c>
      <c r="E967" t="e">
        <f t="shared" ca="1" si="41"/>
        <v>#N/A</v>
      </c>
      <c r="F967">
        <f t="shared" si="40"/>
        <v>4</v>
      </c>
    </row>
    <row r="968" spans="1:6">
      <c r="A968" t="s">
        <v>10</v>
      </c>
      <c r="B968">
        <v>9</v>
      </c>
      <c r="C968">
        <v>5</v>
      </c>
      <c r="D968" t="b" cm="1">
        <f t="array" aca="1" ref="D968" ca="1">OR(INDEX(積み上げ状況,20-C968+1,B968)=A968,INDEX('040_現在位置'!$I$23:$R$43,21-C968+1,B968)=A968)</f>
        <v>0</v>
      </c>
      <c r="E968" t="e">
        <f t="shared" ca="1" si="41"/>
        <v>#N/A</v>
      </c>
      <c r="F968">
        <f t="shared" si="40"/>
        <v>5</v>
      </c>
    </row>
    <row r="969" spans="1:6">
      <c r="A969" t="s">
        <v>10</v>
      </c>
      <c r="B969">
        <v>9</v>
      </c>
      <c r="C969">
        <v>6</v>
      </c>
      <c r="D969" t="b" cm="1">
        <f t="array" aca="1" ref="D969" ca="1">OR(INDEX(積み上げ状況,20-C969+1,B969)=A969,INDEX('040_現在位置'!$I$23:$R$43,21-C969+1,B969)=A969)</f>
        <v>0</v>
      </c>
      <c r="E969" t="e">
        <f t="shared" ca="1" si="41"/>
        <v>#N/A</v>
      </c>
      <c r="F969">
        <f t="shared" si="40"/>
        <v>6</v>
      </c>
    </row>
    <row r="970" spans="1:6">
      <c r="A970" t="s">
        <v>10</v>
      </c>
      <c r="B970">
        <v>9</v>
      </c>
      <c r="C970">
        <v>7</v>
      </c>
      <c r="D970" t="b" cm="1">
        <f t="array" aca="1" ref="D970" ca="1">OR(INDEX(積み上げ状況,20-C970+1,B970)=A970,INDEX('040_現在位置'!$I$23:$R$43,21-C970+1,B970)=A970)</f>
        <v>0</v>
      </c>
      <c r="E970" t="e">
        <f t="shared" ca="1" si="41"/>
        <v>#N/A</v>
      </c>
      <c r="F970">
        <f t="shared" si="40"/>
        <v>7</v>
      </c>
    </row>
    <row r="971" spans="1:6">
      <c r="A971" t="s">
        <v>10</v>
      </c>
      <c r="B971">
        <v>9</v>
      </c>
      <c r="C971">
        <v>8</v>
      </c>
      <c r="D971" t="b" cm="1">
        <f t="array" aca="1" ref="D971" ca="1">OR(INDEX(積み上げ状況,20-C971+1,B971)=A971,INDEX('040_現在位置'!$I$23:$R$43,21-C971+1,B971)=A971)</f>
        <v>0</v>
      </c>
      <c r="E971" t="e">
        <f t="shared" ca="1" si="41"/>
        <v>#N/A</v>
      </c>
      <c r="F971">
        <f t="shared" si="40"/>
        <v>8</v>
      </c>
    </row>
    <row r="972" spans="1:6">
      <c r="A972" t="s">
        <v>10</v>
      </c>
      <c r="B972">
        <v>9</v>
      </c>
      <c r="C972">
        <v>9</v>
      </c>
      <c r="D972" t="b" cm="1">
        <f t="array" aca="1" ref="D972" ca="1">OR(INDEX(積み上げ状況,20-C972+1,B972)=A972,INDEX('040_現在位置'!$I$23:$R$43,21-C972+1,B972)=A972)</f>
        <v>0</v>
      </c>
      <c r="E972" t="e">
        <f t="shared" ca="1" si="41"/>
        <v>#N/A</v>
      </c>
      <c r="F972">
        <f t="shared" si="40"/>
        <v>9</v>
      </c>
    </row>
    <row r="973" spans="1:6">
      <c r="A973" t="s">
        <v>10</v>
      </c>
      <c r="B973">
        <v>9</v>
      </c>
      <c r="C973">
        <v>10</v>
      </c>
      <c r="D973" t="b" cm="1">
        <f t="array" aca="1" ref="D973" ca="1">OR(INDEX(積み上げ状況,20-C973+1,B973)=A973,INDEX('040_現在位置'!$I$23:$R$43,21-C973+1,B973)=A973)</f>
        <v>0</v>
      </c>
      <c r="E973" t="e">
        <f t="shared" ca="1" si="41"/>
        <v>#N/A</v>
      </c>
      <c r="F973">
        <f t="shared" ref="F973:F1036" si="42">C973</f>
        <v>10</v>
      </c>
    </row>
    <row r="974" spans="1:6">
      <c r="A974" t="s">
        <v>10</v>
      </c>
      <c r="B974">
        <v>9</v>
      </c>
      <c r="C974">
        <v>11</v>
      </c>
      <c r="D974" t="b" cm="1">
        <f t="array" aca="1" ref="D974" ca="1">OR(INDEX(積み上げ状況,20-C974+1,B974)=A974,INDEX('040_現在位置'!$I$23:$R$43,21-C974+1,B974)=A974)</f>
        <v>0</v>
      </c>
      <c r="E974" t="e">
        <f t="shared" ca="1" si="41"/>
        <v>#N/A</v>
      </c>
      <c r="F974">
        <f t="shared" si="42"/>
        <v>11</v>
      </c>
    </row>
    <row r="975" spans="1:6">
      <c r="A975" t="s">
        <v>10</v>
      </c>
      <c r="B975">
        <v>9</v>
      </c>
      <c r="C975">
        <v>12</v>
      </c>
      <c r="D975" t="b" cm="1">
        <f t="array" aca="1" ref="D975" ca="1">OR(INDEX(積み上げ状況,20-C975+1,B975)=A975,INDEX('040_現在位置'!$I$23:$R$43,21-C975+1,B975)=A975)</f>
        <v>0</v>
      </c>
      <c r="E975" t="e">
        <f t="shared" ca="1" si="41"/>
        <v>#N/A</v>
      </c>
      <c r="F975">
        <f t="shared" si="42"/>
        <v>12</v>
      </c>
    </row>
    <row r="976" spans="1:6">
      <c r="A976" t="s">
        <v>10</v>
      </c>
      <c r="B976">
        <v>9</v>
      </c>
      <c r="C976">
        <v>13</v>
      </c>
      <c r="D976" t="b" cm="1">
        <f t="array" aca="1" ref="D976" ca="1">OR(INDEX(積み上げ状況,20-C976+1,B976)=A976,INDEX('040_現在位置'!$I$23:$R$43,21-C976+1,B976)=A976)</f>
        <v>0</v>
      </c>
      <c r="E976" t="e">
        <f t="shared" ca="1" si="41"/>
        <v>#N/A</v>
      </c>
      <c r="F976">
        <f t="shared" si="42"/>
        <v>13</v>
      </c>
    </row>
    <row r="977" spans="1:6">
      <c r="A977" t="s">
        <v>10</v>
      </c>
      <c r="B977">
        <v>9</v>
      </c>
      <c r="C977">
        <v>14</v>
      </c>
      <c r="D977" t="b" cm="1">
        <f t="array" aca="1" ref="D977" ca="1">OR(INDEX(積み上げ状況,20-C977+1,B977)=A977,INDEX('040_現在位置'!$I$23:$R$43,21-C977+1,B977)=A977)</f>
        <v>0</v>
      </c>
      <c r="E977" t="e">
        <f t="shared" ca="1" si="41"/>
        <v>#N/A</v>
      </c>
      <c r="F977">
        <f t="shared" si="42"/>
        <v>14</v>
      </c>
    </row>
    <row r="978" spans="1:6">
      <c r="A978" t="s">
        <v>10</v>
      </c>
      <c r="B978">
        <v>9</v>
      </c>
      <c r="C978">
        <v>15</v>
      </c>
      <c r="D978" t="b" cm="1">
        <f t="array" aca="1" ref="D978" ca="1">OR(INDEX(積み上げ状況,20-C978+1,B978)=A978,INDEX('040_現在位置'!$I$23:$R$43,21-C978+1,B978)=A978)</f>
        <v>0</v>
      </c>
      <c r="E978" t="e">
        <f t="shared" ca="1" si="41"/>
        <v>#N/A</v>
      </c>
      <c r="F978">
        <f t="shared" si="42"/>
        <v>15</v>
      </c>
    </row>
    <row r="979" spans="1:6">
      <c r="A979" t="s">
        <v>10</v>
      </c>
      <c r="B979">
        <v>9</v>
      </c>
      <c r="C979">
        <v>16</v>
      </c>
      <c r="D979" t="b" cm="1">
        <f t="array" aca="1" ref="D979" ca="1">OR(INDEX(積み上げ状況,20-C979+1,B979)=A979,INDEX('040_現在位置'!$I$23:$R$43,21-C979+1,B979)=A979)</f>
        <v>0</v>
      </c>
      <c r="E979" t="e">
        <f t="shared" ca="1" si="41"/>
        <v>#N/A</v>
      </c>
      <c r="F979">
        <f t="shared" si="42"/>
        <v>16</v>
      </c>
    </row>
    <row r="980" spans="1:6">
      <c r="A980" t="s">
        <v>10</v>
      </c>
      <c r="B980">
        <v>9</v>
      </c>
      <c r="C980">
        <v>17</v>
      </c>
      <c r="D980" t="b" cm="1">
        <f t="array" aca="1" ref="D980" ca="1">OR(INDEX(積み上げ状況,20-C980+1,B980)=A980,INDEX('040_現在位置'!$I$23:$R$43,21-C980+1,B980)=A980)</f>
        <v>0</v>
      </c>
      <c r="E980" t="e">
        <f t="shared" ca="1" si="41"/>
        <v>#N/A</v>
      </c>
      <c r="F980">
        <f t="shared" si="42"/>
        <v>17</v>
      </c>
    </row>
    <row r="981" spans="1:6">
      <c r="A981" t="s">
        <v>10</v>
      </c>
      <c r="B981">
        <v>9</v>
      </c>
      <c r="C981">
        <v>18</v>
      </c>
      <c r="D981" t="b" cm="1">
        <f t="array" aca="1" ref="D981" ca="1">OR(INDEX(積み上げ状況,20-C981+1,B981)=A981,INDEX('040_現在位置'!$I$23:$R$43,21-C981+1,B981)=A981)</f>
        <v>0</v>
      </c>
      <c r="E981" t="e">
        <f t="shared" ca="1" si="41"/>
        <v>#N/A</v>
      </c>
      <c r="F981">
        <f t="shared" si="42"/>
        <v>18</v>
      </c>
    </row>
    <row r="982" spans="1:6">
      <c r="A982" t="s">
        <v>10</v>
      </c>
      <c r="B982">
        <v>9</v>
      </c>
      <c r="C982">
        <v>19</v>
      </c>
      <c r="D982" t="b" cm="1">
        <f t="array" aca="1" ref="D982" ca="1">OR(INDEX(積み上げ状況,20-C982+1,B982)=A982,INDEX('040_現在位置'!$I$23:$R$43,21-C982+1,B982)=A982)</f>
        <v>0</v>
      </c>
      <c r="E982" t="e">
        <f t="shared" ca="1" si="41"/>
        <v>#N/A</v>
      </c>
      <c r="F982">
        <f t="shared" si="42"/>
        <v>19</v>
      </c>
    </row>
    <row r="983" spans="1:6">
      <c r="A983" t="s">
        <v>10</v>
      </c>
      <c r="B983">
        <v>9</v>
      </c>
      <c r="C983">
        <v>20</v>
      </c>
      <c r="D983" t="b" cm="1">
        <f t="array" aca="1" ref="D983" ca="1">OR(INDEX(積み上げ状況,20-C983+1,B983)=A983,INDEX('040_現在位置'!$I$23:$R$43,21-C983+1,B983)=A983)</f>
        <v>0</v>
      </c>
      <c r="E983" t="e">
        <f t="shared" ca="1" si="41"/>
        <v>#N/A</v>
      </c>
      <c r="F983">
        <f t="shared" si="42"/>
        <v>20</v>
      </c>
    </row>
    <row r="984" spans="1:6">
      <c r="A984" t="s">
        <v>10</v>
      </c>
      <c r="B984">
        <v>10</v>
      </c>
      <c r="C984">
        <v>1</v>
      </c>
      <c r="D984" t="b" cm="1">
        <f t="array" aca="1" ref="D984" ca="1">OR(INDEX(積み上げ状況,20-C984+1,B984)=A984,INDEX('040_現在位置'!$I$23:$R$43,21-C984+1,B984)=A984)</f>
        <v>0</v>
      </c>
      <c r="E984" t="e">
        <f t="shared" ca="1" si="41"/>
        <v>#N/A</v>
      </c>
      <c r="F984">
        <f t="shared" si="42"/>
        <v>1</v>
      </c>
    </row>
    <row r="985" spans="1:6">
      <c r="A985" t="s">
        <v>10</v>
      </c>
      <c r="B985">
        <v>10</v>
      </c>
      <c r="C985">
        <v>2</v>
      </c>
      <c r="D985" t="b" cm="1">
        <f t="array" aca="1" ref="D985" ca="1">OR(INDEX(積み上げ状況,20-C985+1,B985)=A985,INDEX('040_現在位置'!$I$23:$R$43,21-C985+1,B985)=A985)</f>
        <v>0</v>
      </c>
      <c r="E985" t="e">
        <f t="shared" ca="1" si="41"/>
        <v>#N/A</v>
      </c>
      <c r="F985">
        <f t="shared" si="42"/>
        <v>2</v>
      </c>
    </row>
    <row r="986" spans="1:6">
      <c r="A986" t="s">
        <v>10</v>
      </c>
      <c r="B986">
        <v>10</v>
      </c>
      <c r="C986">
        <v>3</v>
      </c>
      <c r="D986" t="b" cm="1">
        <f t="array" aca="1" ref="D986" ca="1">OR(INDEX(積み上げ状況,20-C986+1,B986)=A986,INDEX('040_現在位置'!$I$23:$R$43,21-C986+1,B986)=A986)</f>
        <v>0</v>
      </c>
      <c r="E986" t="e">
        <f t="shared" ca="1" si="41"/>
        <v>#N/A</v>
      </c>
      <c r="F986">
        <f t="shared" si="42"/>
        <v>3</v>
      </c>
    </row>
    <row r="987" spans="1:6">
      <c r="A987" t="s">
        <v>10</v>
      </c>
      <c r="B987">
        <v>10</v>
      </c>
      <c r="C987">
        <v>4</v>
      </c>
      <c r="D987" t="b" cm="1">
        <f t="array" aca="1" ref="D987" ca="1">OR(INDEX(積み上げ状況,20-C987+1,B987)=A987,INDEX('040_現在位置'!$I$23:$R$43,21-C987+1,B987)=A987)</f>
        <v>0</v>
      </c>
      <c r="E987" t="e">
        <f t="shared" ca="1" si="41"/>
        <v>#N/A</v>
      </c>
      <c r="F987">
        <f t="shared" si="42"/>
        <v>4</v>
      </c>
    </row>
    <row r="988" spans="1:6">
      <c r="A988" t="s">
        <v>10</v>
      </c>
      <c r="B988">
        <v>10</v>
      </c>
      <c r="C988">
        <v>5</v>
      </c>
      <c r="D988" t="b" cm="1">
        <f t="array" aca="1" ref="D988" ca="1">OR(INDEX(積み上げ状況,20-C988+1,B988)=A988,INDEX('040_現在位置'!$I$23:$R$43,21-C988+1,B988)=A988)</f>
        <v>0</v>
      </c>
      <c r="E988" t="e">
        <f t="shared" ca="1" si="41"/>
        <v>#N/A</v>
      </c>
      <c r="F988">
        <f t="shared" si="42"/>
        <v>5</v>
      </c>
    </row>
    <row r="989" spans="1:6">
      <c r="A989" t="s">
        <v>10</v>
      </c>
      <c r="B989">
        <v>10</v>
      </c>
      <c r="C989">
        <v>6</v>
      </c>
      <c r="D989" t="b" cm="1">
        <f t="array" aca="1" ref="D989" ca="1">OR(INDEX(積み上げ状況,20-C989+1,B989)=A989,INDEX('040_現在位置'!$I$23:$R$43,21-C989+1,B989)=A989)</f>
        <v>0</v>
      </c>
      <c r="E989" t="e">
        <f t="shared" ca="1" si="41"/>
        <v>#N/A</v>
      </c>
      <c r="F989">
        <f t="shared" si="42"/>
        <v>6</v>
      </c>
    </row>
    <row r="990" spans="1:6">
      <c r="A990" t="s">
        <v>10</v>
      </c>
      <c r="B990">
        <v>10</v>
      </c>
      <c r="C990">
        <v>7</v>
      </c>
      <c r="D990" t="b" cm="1">
        <f t="array" aca="1" ref="D990" ca="1">OR(INDEX(積み上げ状況,20-C990+1,B990)=A990,INDEX('040_現在位置'!$I$23:$R$43,21-C990+1,B990)=A990)</f>
        <v>0</v>
      </c>
      <c r="E990" t="e">
        <f t="shared" ca="1" si="41"/>
        <v>#N/A</v>
      </c>
      <c r="F990">
        <f t="shared" si="42"/>
        <v>7</v>
      </c>
    </row>
    <row r="991" spans="1:6">
      <c r="A991" t="s">
        <v>10</v>
      </c>
      <c r="B991">
        <v>10</v>
      </c>
      <c r="C991">
        <v>8</v>
      </c>
      <c r="D991" t="b" cm="1">
        <f t="array" aca="1" ref="D991" ca="1">OR(INDEX(積み上げ状況,20-C991+1,B991)=A991,INDEX('040_現在位置'!$I$23:$R$43,21-C991+1,B991)=A991)</f>
        <v>0</v>
      </c>
      <c r="E991" t="e">
        <f t="shared" ca="1" si="41"/>
        <v>#N/A</v>
      </c>
      <c r="F991">
        <f t="shared" si="42"/>
        <v>8</v>
      </c>
    </row>
    <row r="992" spans="1:6">
      <c r="A992" t="s">
        <v>10</v>
      </c>
      <c r="B992">
        <v>10</v>
      </c>
      <c r="C992">
        <v>9</v>
      </c>
      <c r="D992" t="b" cm="1">
        <f t="array" aca="1" ref="D992" ca="1">OR(INDEX(積み上げ状況,20-C992+1,B992)=A992,INDEX('040_現在位置'!$I$23:$R$43,21-C992+1,B992)=A992)</f>
        <v>0</v>
      </c>
      <c r="E992" t="e">
        <f t="shared" ca="1" si="41"/>
        <v>#N/A</v>
      </c>
      <c r="F992">
        <f t="shared" si="42"/>
        <v>9</v>
      </c>
    </row>
    <row r="993" spans="1:6">
      <c r="A993" t="s">
        <v>10</v>
      </c>
      <c r="B993">
        <v>10</v>
      </c>
      <c r="C993">
        <v>10</v>
      </c>
      <c r="D993" t="b" cm="1">
        <f t="array" aca="1" ref="D993" ca="1">OR(INDEX(積み上げ状況,20-C993+1,B993)=A993,INDEX('040_現在位置'!$I$23:$R$43,21-C993+1,B993)=A993)</f>
        <v>0</v>
      </c>
      <c r="E993" t="e">
        <f t="shared" ca="1" si="41"/>
        <v>#N/A</v>
      </c>
      <c r="F993">
        <f t="shared" si="42"/>
        <v>10</v>
      </c>
    </row>
    <row r="994" spans="1:6">
      <c r="A994" t="s">
        <v>10</v>
      </c>
      <c r="B994">
        <v>10</v>
      </c>
      <c r="C994">
        <v>11</v>
      </c>
      <c r="D994" t="b" cm="1">
        <f t="array" aca="1" ref="D994" ca="1">OR(INDEX(積み上げ状況,20-C994+1,B994)=A994,INDEX('040_現在位置'!$I$23:$R$43,21-C994+1,B994)=A994)</f>
        <v>0</v>
      </c>
      <c r="E994" t="e">
        <f t="shared" ca="1" si="41"/>
        <v>#N/A</v>
      </c>
      <c r="F994">
        <f t="shared" si="42"/>
        <v>11</v>
      </c>
    </row>
    <row r="995" spans="1:6">
      <c r="A995" t="s">
        <v>10</v>
      </c>
      <c r="B995">
        <v>10</v>
      </c>
      <c r="C995">
        <v>12</v>
      </c>
      <c r="D995" t="b" cm="1">
        <f t="array" aca="1" ref="D995" ca="1">OR(INDEX(積み上げ状況,20-C995+1,B995)=A995,INDEX('040_現在位置'!$I$23:$R$43,21-C995+1,B995)=A995)</f>
        <v>0</v>
      </c>
      <c r="E995" t="e">
        <f t="shared" ca="1" si="41"/>
        <v>#N/A</v>
      </c>
      <c r="F995">
        <f t="shared" si="42"/>
        <v>12</v>
      </c>
    </row>
    <row r="996" spans="1:6">
      <c r="A996" t="s">
        <v>10</v>
      </c>
      <c r="B996">
        <v>10</v>
      </c>
      <c r="C996">
        <v>13</v>
      </c>
      <c r="D996" t="b" cm="1">
        <f t="array" aca="1" ref="D996" ca="1">OR(INDEX(積み上げ状況,20-C996+1,B996)=A996,INDEX('040_現在位置'!$I$23:$R$43,21-C996+1,B996)=A996)</f>
        <v>0</v>
      </c>
      <c r="E996" t="e">
        <f t="shared" ca="1" si="41"/>
        <v>#N/A</v>
      </c>
      <c r="F996">
        <f t="shared" si="42"/>
        <v>13</v>
      </c>
    </row>
    <row r="997" spans="1:6">
      <c r="A997" t="s">
        <v>10</v>
      </c>
      <c r="B997">
        <v>10</v>
      </c>
      <c r="C997">
        <v>14</v>
      </c>
      <c r="D997" t="b" cm="1">
        <f t="array" aca="1" ref="D997" ca="1">OR(INDEX(積み上げ状況,20-C997+1,B997)=A997,INDEX('040_現在位置'!$I$23:$R$43,21-C997+1,B997)=A997)</f>
        <v>0</v>
      </c>
      <c r="E997" t="e">
        <f t="shared" ca="1" si="41"/>
        <v>#N/A</v>
      </c>
      <c r="F997">
        <f t="shared" si="42"/>
        <v>14</v>
      </c>
    </row>
    <row r="998" spans="1:6">
      <c r="A998" t="s">
        <v>10</v>
      </c>
      <c r="B998">
        <v>10</v>
      </c>
      <c r="C998">
        <v>15</v>
      </c>
      <c r="D998" t="b" cm="1">
        <f t="array" aca="1" ref="D998" ca="1">OR(INDEX(積み上げ状況,20-C998+1,B998)=A998,INDEX('040_現在位置'!$I$23:$R$43,21-C998+1,B998)=A998)</f>
        <v>0</v>
      </c>
      <c r="E998" t="e">
        <f t="shared" ca="1" si="41"/>
        <v>#N/A</v>
      </c>
      <c r="F998">
        <f t="shared" si="42"/>
        <v>15</v>
      </c>
    </row>
    <row r="999" spans="1:6">
      <c r="A999" t="s">
        <v>10</v>
      </c>
      <c r="B999">
        <v>10</v>
      </c>
      <c r="C999">
        <v>16</v>
      </c>
      <c r="D999" t="b" cm="1">
        <f t="array" aca="1" ref="D999" ca="1">OR(INDEX(積み上げ状況,20-C999+1,B999)=A999,INDEX('040_現在位置'!$I$23:$R$43,21-C999+1,B999)=A999)</f>
        <v>0</v>
      </c>
      <c r="E999" t="e">
        <f t="shared" ca="1" si="41"/>
        <v>#N/A</v>
      </c>
      <c r="F999">
        <f t="shared" si="42"/>
        <v>16</v>
      </c>
    </row>
    <row r="1000" spans="1:6">
      <c r="A1000" t="s">
        <v>10</v>
      </c>
      <c r="B1000">
        <v>10</v>
      </c>
      <c r="C1000">
        <v>17</v>
      </c>
      <c r="D1000" t="b" cm="1">
        <f t="array" aca="1" ref="D1000" ca="1">OR(INDEX(積み上げ状況,20-C1000+1,B1000)=A1000,INDEX('040_現在位置'!$I$23:$R$43,21-C1000+1,B1000)=A1000)</f>
        <v>0</v>
      </c>
      <c r="E1000" t="e">
        <f t="shared" ca="1" si="41"/>
        <v>#N/A</v>
      </c>
      <c r="F1000">
        <f t="shared" si="42"/>
        <v>17</v>
      </c>
    </row>
    <row r="1001" spans="1:6">
      <c r="A1001" t="s">
        <v>10</v>
      </c>
      <c r="B1001">
        <v>10</v>
      </c>
      <c r="C1001">
        <v>18</v>
      </c>
      <c r="D1001" t="b" cm="1">
        <f t="array" aca="1" ref="D1001" ca="1">OR(INDEX(積み上げ状況,20-C1001+1,B1001)=A1001,INDEX('040_現在位置'!$I$23:$R$43,21-C1001+1,B1001)=A1001)</f>
        <v>0</v>
      </c>
      <c r="E1001" t="e">
        <f t="shared" ca="1" si="41"/>
        <v>#N/A</v>
      </c>
      <c r="F1001">
        <f t="shared" si="42"/>
        <v>18</v>
      </c>
    </row>
    <row r="1002" spans="1:6">
      <c r="A1002" t="s">
        <v>10</v>
      </c>
      <c r="B1002">
        <v>10</v>
      </c>
      <c r="C1002">
        <v>19</v>
      </c>
      <c r="D1002" t="b" cm="1">
        <f t="array" aca="1" ref="D1002" ca="1">OR(INDEX(積み上げ状況,20-C1002+1,B1002)=A1002,INDEX('040_現在位置'!$I$23:$R$43,21-C1002+1,B1002)=A1002)</f>
        <v>0</v>
      </c>
      <c r="E1002" t="e">
        <f t="shared" ca="1" si="41"/>
        <v>#N/A</v>
      </c>
      <c r="F1002">
        <f t="shared" si="42"/>
        <v>19</v>
      </c>
    </row>
    <row r="1003" spans="1:6">
      <c r="A1003" t="s">
        <v>10</v>
      </c>
      <c r="B1003">
        <v>10</v>
      </c>
      <c r="C1003">
        <v>20</v>
      </c>
      <c r="D1003" t="b" cm="1">
        <f t="array" aca="1" ref="D1003" ca="1">OR(INDEX(積み上げ状況,20-C1003+1,B1003)=A1003,INDEX('040_現在位置'!$I$23:$R$43,21-C1003+1,B1003)=A1003)</f>
        <v>0</v>
      </c>
      <c r="E1003" t="e">
        <f t="shared" ca="1" si="41"/>
        <v>#N/A</v>
      </c>
      <c r="F1003">
        <f t="shared" si="42"/>
        <v>20</v>
      </c>
    </row>
    <row r="1004" spans="1:6">
      <c r="A1004" t="s">
        <v>9</v>
      </c>
      <c r="B1004">
        <v>1</v>
      </c>
      <c r="C1004">
        <v>1</v>
      </c>
      <c r="D1004" t="b" cm="1">
        <f t="array" aca="1" ref="D1004" ca="1">OR(INDEX(積み上げ状況,20-C1004+1,B1004)=A1004,INDEX('040_現在位置'!$I$23:$R$43,21-C1004+1,B1004)=A1004)</f>
        <v>0</v>
      </c>
      <c r="E1004" t="e">
        <f t="shared" ca="1" si="41"/>
        <v>#N/A</v>
      </c>
      <c r="F1004">
        <f t="shared" si="42"/>
        <v>1</v>
      </c>
    </row>
    <row r="1005" spans="1:6">
      <c r="A1005" t="s">
        <v>9</v>
      </c>
      <c r="B1005">
        <v>1</v>
      </c>
      <c r="C1005">
        <v>2</v>
      </c>
      <c r="D1005" t="b" cm="1">
        <f t="array" aca="1" ref="D1005" ca="1">OR(INDEX(積み上げ状況,20-C1005+1,B1005)=A1005,INDEX('040_現在位置'!$I$23:$R$43,21-C1005+1,B1005)=A1005)</f>
        <v>0</v>
      </c>
      <c r="E1005" t="e">
        <f t="shared" ca="1" si="41"/>
        <v>#N/A</v>
      </c>
      <c r="F1005">
        <f t="shared" si="42"/>
        <v>2</v>
      </c>
    </row>
    <row r="1006" spans="1:6">
      <c r="A1006" t="s">
        <v>9</v>
      </c>
      <c r="B1006">
        <v>1</v>
      </c>
      <c r="C1006">
        <v>3</v>
      </c>
      <c r="D1006" t="b" cm="1">
        <f t="array" aca="1" ref="D1006" ca="1">OR(INDEX(積み上げ状況,20-C1006+1,B1006)=A1006,INDEX('040_現在位置'!$I$23:$R$43,21-C1006+1,B1006)=A1006)</f>
        <v>0</v>
      </c>
      <c r="E1006" t="e">
        <f t="shared" ca="1" si="41"/>
        <v>#N/A</v>
      </c>
      <c r="F1006">
        <f t="shared" si="42"/>
        <v>3</v>
      </c>
    </row>
    <row r="1007" spans="1:6">
      <c r="A1007" t="s">
        <v>9</v>
      </c>
      <c r="B1007">
        <v>1</v>
      </c>
      <c r="C1007">
        <v>4</v>
      </c>
      <c r="D1007" t="b" cm="1">
        <f t="array" aca="1" ref="D1007" ca="1">OR(INDEX(積み上げ状況,20-C1007+1,B1007)=A1007,INDEX('040_現在位置'!$I$23:$R$43,21-C1007+1,B1007)=A1007)</f>
        <v>0</v>
      </c>
      <c r="E1007" t="e">
        <f t="shared" ca="1" si="41"/>
        <v>#N/A</v>
      </c>
      <c r="F1007">
        <f t="shared" si="42"/>
        <v>4</v>
      </c>
    </row>
    <row r="1008" spans="1:6">
      <c r="A1008" t="s">
        <v>9</v>
      </c>
      <c r="B1008">
        <v>1</v>
      </c>
      <c r="C1008">
        <v>5</v>
      </c>
      <c r="D1008" t="b" cm="1">
        <f t="array" aca="1" ref="D1008" ca="1">OR(INDEX(積み上げ状況,20-C1008+1,B1008)=A1008,INDEX('040_現在位置'!$I$23:$R$43,21-C1008+1,B1008)=A1008)</f>
        <v>0</v>
      </c>
      <c r="E1008" t="e">
        <f t="shared" ca="1" si="41"/>
        <v>#N/A</v>
      </c>
      <c r="F1008">
        <f t="shared" si="42"/>
        <v>5</v>
      </c>
    </row>
    <row r="1009" spans="1:6">
      <c r="A1009" t="s">
        <v>9</v>
      </c>
      <c r="B1009">
        <v>1</v>
      </c>
      <c r="C1009">
        <v>6</v>
      </c>
      <c r="D1009" t="b" cm="1">
        <f t="array" aca="1" ref="D1009" ca="1">OR(INDEX(積み上げ状況,20-C1009+1,B1009)=A1009,INDEX('040_現在位置'!$I$23:$R$43,21-C1009+1,B1009)=A1009)</f>
        <v>0</v>
      </c>
      <c r="E1009" t="e">
        <f t="shared" ca="1" si="41"/>
        <v>#N/A</v>
      </c>
      <c r="F1009">
        <f t="shared" si="42"/>
        <v>6</v>
      </c>
    </row>
    <row r="1010" spans="1:6">
      <c r="A1010" t="s">
        <v>9</v>
      </c>
      <c r="B1010">
        <v>1</v>
      </c>
      <c r="C1010">
        <v>7</v>
      </c>
      <c r="D1010" t="b" cm="1">
        <f t="array" aca="1" ref="D1010" ca="1">OR(INDEX(積み上げ状況,20-C1010+1,B1010)=A1010,INDEX('040_現在位置'!$I$23:$R$43,21-C1010+1,B1010)=A1010)</f>
        <v>0</v>
      </c>
      <c r="E1010" t="e">
        <f t="shared" ca="1" si="41"/>
        <v>#N/A</v>
      </c>
      <c r="F1010">
        <f t="shared" si="42"/>
        <v>7</v>
      </c>
    </row>
    <row r="1011" spans="1:6">
      <c r="A1011" t="s">
        <v>9</v>
      </c>
      <c r="B1011">
        <v>1</v>
      </c>
      <c r="C1011">
        <v>8</v>
      </c>
      <c r="D1011" t="b" cm="1">
        <f t="array" aca="1" ref="D1011" ca="1">OR(INDEX(積み上げ状況,20-C1011+1,B1011)=A1011,INDEX('040_現在位置'!$I$23:$R$43,21-C1011+1,B1011)=A1011)</f>
        <v>0</v>
      </c>
      <c r="E1011" t="e">
        <f t="shared" ca="1" si="41"/>
        <v>#N/A</v>
      </c>
      <c r="F1011">
        <f t="shared" si="42"/>
        <v>8</v>
      </c>
    </row>
    <row r="1012" spans="1:6">
      <c r="A1012" t="s">
        <v>9</v>
      </c>
      <c r="B1012">
        <v>1</v>
      </c>
      <c r="C1012">
        <v>9</v>
      </c>
      <c r="D1012" t="b" cm="1">
        <f t="array" aca="1" ref="D1012" ca="1">OR(INDEX(積み上げ状況,20-C1012+1,B1012)=A1012,INDEX('040_現在位置'!$I$23:$R$43,21-C1012+1,B1012)=A1012)</f>
        <v>0</v>
      </c>
      <c r="E1012" t="e">
        <f t="shared" ca="1" si="41"/>
        <v>#N/A</v>
      </c>
      <c r="F1012">
        <f t="shared" si="42"/>
        <v>9</v>
      </c>
    </row>
    <row r="1013" spans="1:6">
      <c r="A1013" t="s">
        <v>9</v>
      </c>
      <c r="B1013">
        <v>1</v>
      </c>
      <c r="C1013">
        <v>10</v>
      </c>
      <c r="D1013" t="b" cm="1">
        <f t="array" aca="1" ref="D1013" ca="1">OR(INDEX(積み上げ状況,20-C1013+1,B1013)=A1013,INDEX('040_現在位置'!$I$23:$R$43,21-C1013+1,B1013)=A1013)</f>
        <v>0</v>
      </c>
      <c r="E1013" t="e">
        <f t="shared" ca="1" si="41"/>
        <v>#N/A</v>
      </c>
      <c r="F1013">
        <f t="shared" si="42"/>
        <v>10</v>
      </c>
    </row>
    <row r="1014" spans="1:6">
      <c r="A1014" t="s">
        <v>9</v>
      </c>
      <c r="B1014">
        <v>1</v>
      </c>
      <c r="C1014">
        <v>11</v>
      </c>
      <c r="D1014" t="b" cm="1">
        <f t="array" aca="1" ref="D1014" ca="1">OR(INDEX(積み上げ状況,20-C1014+1,B1014)=A1014,INDEX('040_現在位置'!$I$23:$R$43,21-C1014+1,B1014)=A1014)</f>
        <v>0</v>
      </c>
      <c r="E1014" t="e">
        <f t="shared" ca="1" si="41"/>
        <v>#N/A</v>
      </c>
      <c r="F1014">
        <f t="shared" si="42"/>
        <v>11</v>
      </c>
    </row>
    <row r="1015" spans="1:6">
      <c r="A1015" t="s">
        <v>9</v>
      </c>
      <c r="B1015">
        <v>1</v>
      </c>
      <c r="C1015">
        <v>12</v>
      </c>
      <c r="D1015" t="b" cm="1">
        <f t="array" aca="1" ref="D1015" ca="1">OR(INDEX(積み上げ状況,20-C1015+1,B1015)=A1015,INDEX('040_現在位置'!$I$23:$R$43,21-C1015+1,B1015)=A1015)</f>
        <v>0</v>
      </c>
      <c r="E1015" t="e">
        <f t="shared" ca="1" si="41"/>
        <v>#N/A</v>
      </c>
      <c r="F1015">
        <f t="shared" si="42"/>
        <v>12</v>
      </c>
    </row>
    <row r="1016" spans="1:6">
      <c r="A1016" t="s">
        <v>9</v>
      </c>
      <c r="B1016">
        <v>1</v>
      </c>
      <c r="C1016">
        <v>13</v>
      </c>
      <c r="D1016" t="b" cm="1">
        <f t="array" aca="1" ref="D1016" ca="1">OR(INDEX(積み上げ状況,20-C1016+1,B1016)=A1016,INDEX('040_現在位置'!$I$23:$R$43,21-C1016+1,B1016)=A1016)</f>
        <v>0</v>
      </c>
      <c r="E1016" t="e">
        <f t="shared" ca="1" si="41"/>
        <v>#N/A</v>
      </c>
      <c r="F1016">
        <f t="shared" si="42"/>
        <v>13</v>
      </c>
    </row>
    <row r="1017" spans="1:6">
      <c r="A1017" t="s">
        <v>9</v>
      </c>
      <c r="B1017">
        <v>1</v>
      </c>
      <c r="C1017">
        <v>14</v>
      </c>
      <c r="D1017" t="b" cm="1">
        <f t="array" aca="1" ref="D1017" ca="1">OR(INDEX(積み上げ状況,20-C1017+1,B1017)=A1017,INDEX('040_現在位置'!$I$23:$R$43,21-C1017+1,B1017)=A1017)</f>
        <v>0</v>
      </c>
      <c r="E1017" t="e">
        <f t="shared" ca="1" si="41"/>
        <v>#N/A</v>
      </c>
      <c r="F1017">
        <f t="shared" si="42"/>
        <v>14</v>
      </c>
    </row>
    <row r="1018" spans="1:6">
      <c r="A1018" t="s">
        <v>9</v>
      </c>
      <c r="B1018">
        <v>1</v>
      </c>
      <c r="C1018">
        <v>15</v>
      </c>
      <c r="D1018" t="b" cm="1">
        <f t="array" aca="1" ref="D1018" ca="1">OR(INDEX(積み上げ状況,20-C1018+1,B1018)=A1018,INDEX('040_現在位置'!$I$23:$R$43,21-C1018+1,B1018)=A1018)</f>
        <v>0</v>
      </c>
      <c r="E1018" t="e">
        <f t="shared" ca="1" si="41"/>
        <v>#N/A</v>
      </c>
      <c r="F1018">
        <f t="shared" si="42"/>
        <v>15</v>
      </c>
    </row>
    <row r="1019" spans="1:6">
      <c r="A1019" t="s">
        <v>9</v>
      </c>
      <c r="B1019">
        <v>1</v>
      </c>
      <c r="C1019">
        <v>16</v>
      </c>
      <c r="D1019" t="b" cm="1">
        <f t="array" aca="1" ref="D1019" ca="1">OR(INDEX(積み上げ状況,20-C1019+1,B1019)=A1019,INDEX('040_現在位置'!$I$23:$R$43,21-C1019+1,B1019)=A1019)</f>
        <v>0</v>
      </c>
      <c r="E1019" t="e">
        <f t="shared" ca="1" si="41"/>
        <v>#N/A</v>
      </c>
      <c r="F1019">
        <f t="shared" si="42"/>
        <v>16</v>
      </c>
    </row>
    <row r="1020" spans="1:6">
      <c r="A1020" t="s">
        <v>9</v>
      </c>
      <c r="B1020">
        <v>1</v>
      </c>
      <c r="C1020">
        <v>17</v>
      </c>
      <c r="D1020" t="b" cm="1">
        <f t="array" aca="1" ref="D1020" ca="1">OR(INDEX(積み上げ状況,20-C1020+1,B1020)=A1020,INDEX('040_現在位置'!$I$23:$R$43,21-C1020+1,B1020)=A1020)</f>
        <v>0</v>
      </c>
      <c r="E1020" t="e">
        <f t="shared" ca="1" si="41"/>
        <v>#N/A</v>
      </c>
      <c r="F1020">
        <f t="shared" si="42"/>
        <v>17</v>
      </c>
    </row>
    <row r="1021" spans="1:6">
      <c r="A1021" t="s">
        <v>9</v>
      </c>
      <c r="B1021">
        <v>1</v>
      </c>
      <c r="C1021">
        <v>18</v>
      </c>
      <c r="D1021" t="b" cm="1">
        <f t="array" aca="1" ref="D1021" ca="1">OR(INDEX(積み上げ状況,20-C1021+1,B1021)=A1021,INDEX('040_現在位置'!$I$23:$R$43,21-C1021+1,B1021)=A1021)</f>
        <v>0</v>
      </c>
      <c r="E1021" t="e">
        <f t="shared" ca="1" si="41"/>
        <v>#N/A</v>
      </c>
      <c r="F1021">
        <f t="shared" si="42"/>
        <v>18</v>
      </c>
    </row>
    <row r="1022" spans="1:6">
      <c r="A1022" t="s">
        <v>9</v>
      </c>
      <c r="B1022">
        <v>1</v>
      </c>
      <c r="C1022">
        <v>19</v>
      </c>
      <c r="D1022" t="b" cm="1">
        <f t="array" aca="1" ref="D1022" ca="1">OR(INDEX(積み上げ状況,20-C1022+1,B1022)=A1022,INDEX('040_現在位置'!$I$23:$R$43,21-C1022+1,B1022)=A1022)</f>
        <v>0</v>
      </c>
      <c r="E1022" t="e">
        <f t="shared" ca="1" si="41"/>
        <v>#N/A</v>
      </c>
      <c r="F1022">
        <f t="shared" si="42"/>
        <v>19</v>
      </c>
    </row>
    <row r="1023" spans="1:6">
      <c r="A1023" t="s">
        <v>9</v>
      </c>
      <c r="B1023">
        <v>1</v>
      </c>
      <c r="C1023">
        <v>20</v>
      </c>
      <c r="D1023" t="b" cm="1">
        <f t="array" aca="1" ref="D1023" ca="1">OR(INDEX(積み上げ状況,20-C1023+1,B1023)=A1023,INDEX('040_現在位置'!$I$23:$R$43,21-C1023+1,B1023)=A1023)</f>
        <v>0</v>
      </c>
      <c r="E1023" t="e">
        <f t="shared" ca="1" si="41"/>
        <v>#N/A</v>
      </c>
      <c r="F1023">
        <f t="shared" si="42"/>
        <v>20</v>
      </c>
    </row>
    <row r="1024" spans="1:6">
      <c r="A1024" t="s">
        <v>9</v>
      </c>
      <c r="B1024">
        <v>2</v>
      </c>
      <c r="C1024">
        <v>1</v>
      </c>
      <c r="D1024" t="b" cm="1">
        <f t="array" aca="1" ref="D1024" ca="1">OR(INDEX(積み上げ状況,20-C1024+1,B1024)=A1024,INDEX('040_現在位置'!$I$23:$R$43,21-C1024+1,B1024)=A1024)</f>
        <v>0</v>
      </c>
      <c r="E1024" t="e">
        <f t="shared" ca="1" si="41"/>
        <v>#N/A</v>
      </c>
      <c r="F1024">
        <f t="shared" si="42"/>
        <v>1</v>
      </c>
    </row>
    <row r="1025" spans="1:6">
      <c r="A1025" t="s">
        <v>9</v>
      </c>
      <c r="B1025">
        <v>2</v>
      </c>
      <c r="C1025">
        <v>2</v>
      </c>
      <c r="D1025" t="b" cm="1">
        <f t="array" aca="1" ref="D1025" ca="1">OR(INDEX(積み上げ状況,20-C1025+1,B1025)=A1025,INDEX('040_現在位置'!$I$23:$R$43,21-C1025+1,B1025)=A1025)</f>
        <v>0</v>
      </c>
      <c r="E1025" t="e">
        <f t="shared" ca="1" si="41"/>
        <v>#N/A</v>
      </c>
      <c r="F1025">
        <f t="shared" si="42"/>
        <v>2</v>
      </c>
    </row>
    <row r="1026" spans="1:6">
      <c r="A1026" t="s">
        <v>9</v>
      </c>
      <c r="B1026">
        <v>2</v>
      </c>
      <c r="C1026">
        <v>3</v>
      </c>
      <c r="D1026" t="b" cm="1">
        <f t="array" aca="1" ref="D1026" ca="1">OR(INDEX(積み上げ状況,20-C1026+1,B1026)=A1026,INDEX('040_現在位置'!$I$23:$R$43,21-C1026+1,B1026)=A1026)</f>
        <v>0</v>
      </c>
      <c r="E1026" t="e">
        <f t="shared" ca="1" si="41"/>
        <v>#N/A</v>
      </c>
      <c r="F1026">
        <f t="shared" si="42"/>
        <v>3</v>
      </c>
    </row>
    <row r="1027" spans="1:6">
      <c r="A1027" t="s">
        <v>9</v>
      </c>
      <c r="B1027">
        <v>2</v>
      </c>
      <c r="C1027">
        <v>4</v>
      </c>
      <c r="D1027" t="b" cm="1">
        <f t="array" aca="1" ref="D1027" ca="1">OR(INDEX(積み上げ状況,20-C1027+1,B1027)=A1027,INDEX('040_現在位置'!$I$23:$R$43,21-C1027+1,B1027)=A1027)</f>
        <v>0</v>
      </c>
      <c r="E1027" t="e">
        <f t="shared" ca="1" si="41"/>
        <v>#N/A</v>
      </c>
      <c r="F1027">
        <f t="shared" si="42"/>
        <v>4</v>
      </c>
    </row>
    <row r="1028" spans="1:6">
      <c r="A1028" t="s">
        <v>9</v>
      </c>
      <c r="B1028">
        <v>2</v>
      </c>
      <c r="C1028">
        <v>5</v>
      </c>
      <c r="D1028" t="b" cm="1">
        <f t="array" aca="1" ref="D1028" ca="1">OR(INDEX(積み上げ状況,20-C1028+1,B1028)=A1028,INDEX('040_現在位置'!$I$23:$R$43,21-C1028+1,B1028)=A1028)</f>
        <v>0</v>
      </c>
      <c r="E1028" t="e">
        <f t="shared" ca="1" si="41"/>
        <v>#N/A</v>
      </c>
      <c r="F1028">
        <f t="shared" si="42"/>
        <v>5</v>
      </c>
    </row>
    <row r="1029" spans="1:6">
      <c r="A1029" t="s">
        <v>9</v>
      </c>
      <c r="B1029">
        <v>2</v>
      </c>
      <c r="C1029">
        <v>6</v>
      </c>
      <c r="D1029" t="b" cm="1">
        <f t="array" aca="1" ref="D1029" ca="1">OR(INDEX(積み上げ状況,20-C1029+1,B1029)=A1029,INDEX('040_現在位置'!$I$23:$R$43,21-C1029+1,B1029)=A1029)</f>
        <v>0</v>
      </c>
      <c r="E1029" t="e">
        <f t="shared" ref="E1029:E1092" ca="1" si="43">IF(D1029,B1029,NA())</f>
        <v>#N/A</v>
      </c>
      <c r="F1029">
        <f t="shared" si="42"/>
        <v>6</v>
      </c>
    </row>
    <row r="1030" spans="1:6">
      <c r="A1030" t="s">
        <v>9</v>
      </c>
      <c r="B1030">
        <v>2</v>
      </c>
      <c r="C1030">
        <v>7</v>
      </c>
      <c r="D1030" t="b" cm="1">
        <f t="array" aca="1" ref="D1030" ca="1">OR(INDEX(積み上げ状況,20-C1030+1,B1030)=A1030,INDEX('040_現在位置'!$I$23:$R$43,21-C1030+1,B1030)=A1030)</f>
        <v>0</v>
      </c>
      <c r="E1030" t="e">
        <f t="shared" ca="1" si="43"/>
        <v>#N/A</v>
      </c>
      <c r="F1030">
        <f t="shared" si="42"/>
        <v>7</v>
      </c>
    </row>
    <row r="1031" spans="1:6">
      <c r="A1031" t="s">
        <v>9</v>
      </c>
      <c r="B1031">
        <v>2</v>
      </c>
      <c r="C1031">
        <v>8</v>
      </c>
      <c r="D1031" t="b" cm="1">
        <f t="array" aca="1" ref="D1031" ca="1">OR(INDEX(積み上げ状況,20-C1031+1,B1031)=A1031,INDEX('040_現在位置'!$I$23:$R$43,21-C1031+1,B1031)=A1031)</f>
        <v>0</v>
      </c>
      <c r="E1031" t="e">
        <f t="shared" ca="1" si="43"/>
        <v>#N/A</v>
      </c>
      <c r="F1031">
        <f t="shared" si="42"/>
        <v>8</v>
      </c>
    </row>
    <row r="1032" spans="1:6">
      <c r="A1032" t="s">
        <v>9</v>
      </c>
      <c r="B1032">
        <v>2</v>
      </c>
      <c r="C1032">
        <v>9</v>
      </c>
      <c r="D1032" t="b" cm="1">
        <f t="array" aca="1" ref="D1032" ca="1">OR(INDEX(積み上げ状況,20-C1032+1,B1032)=A1032,INDEX('040_現在位置'!$I$23:$R$43,21-C1032+1,B1032)=A1032)</f>
        <v>0</v>
      </c>
      <c r="E1032" t="e">
        <f t="shared" ca="1" si="43"/>
        <v>#N/A</v>
      </c>
      <c r="F1032">
        <f t="shared" si="42"/>
        <v>9</v>
      </c>
    </row>
    <row r="1033" spans="1:6">
      <c r="A1033" t="s">
        <v>9</v>
      </c>
      <c r="B1033">
        <v>2</v>
      </c>
      <c r="C1033">
        <v>10</v>
      </c>
      <c r="D1033" t="b" cm="1">
        <f t="array" aca="1" ref="D1033" ca="1">OR(INDEX(積み上げ状況,20-C1033+1,B1033)=A1033,INDEX('040_現在位置'!$I$23:$R$43,21-C1033+1,B1033)=A1033)</f>
        <v>0</v>
      </c>
      <c r="E1033" t="e">
        <f t="shared" ca="1" si="43"/>
        <v>#N/A</v>
      </c>
      <c r="F1033">
        <f t="shared" si="42"/>
        <v>10</v>
      </c>
    </row>
    <row r="1034" spans="1:6">
      <c r="A1034" t="s">
        <v>9</v>
      </c>
      <c r="B1034">
        <v>2</v>
      </c>
      <c r="C1034">
        <v>11</v>
      </c>
      <c r="D1034" t="b" cm="1">
        <f t="array" aca="1" ref="D1034" ca="1">OR(INDEX(積み上げ状況,20-C1034+1,B1034)=A1034,INDEX('040_現在位置'!$I$23:$R$43,21-C1034+1,B1034)=A1034)</f>
        <v>0</v>
      </c>
      <c r="E1034" t="e">
        <f t="shared" ca="1" si="43"/>
        <v>#N/A</v>
      </c>
      <c r="F1034">
        <f t="shared" si="42"/>
        <v>11</v>
      </c>
    </row>
    <row r="1035" spans="1:6">
      <c r="A1035" t="s">
        <v>9</v>
      </c>
      <c r="B1035">
        <v>2</v>
      </c>
      <c r="C1035">
        <v>12</v>
      </c>
      <c r="D1035" t="b" cm="1">
        <f t="array" aca="1" ref="D1035" ca="1">OR(INDEX(積み上げ状況,20-C1035+1,B1035)=A1035,INDEX('040_現在位置'!$I$23:$R$43,21-C1035+1,B1035)=A1035)</f>
        <v>0</v>
      </c>
      <c r="E1035" t="e">
        <f t="shared" ca="1" si="43"/>
        <v>#N/A</v>
      </c>
      <c r="F1035">
        <f t="shared" si="42"/>
        <v>12</v>
      </c>
    </row>
    <row r="1036" spans="1:6">
      <c r="A1036" t="s">
        <v>9</v>
      </c>
      <c r="B1036">
        <v>2</v>
      </c>
      <c r="C1036">
        <v>13</v>
      </c>
      <c r="D1036" t="b" cm="1">
        <f t="array" aca="1" ref="D1036" ca="1">OR(INDEX(積み上げ状況,20-C1036+1,B1036)=A1036,INDEX('040_現在位置'!$I$23:$R$43,21-C1036+1,B1036)=A1036)</f>
        <v>0</v>
      </c>
      <c r="E1036" t="e">
        <f t="shared" ca="1" si="43"/>
        <v>#N/A</v>
      </c>
      <c r="F1036">
        <f t="shared" si="42"/>
        <v>13</v>
      </c>
    </row>
    <row r="1037" spans="1:6">
      <c r="A1037" t="s">
        <v>9</v>
      </c>
      <c r="B1037">
        <v>2</v>
      </c>
      <c r="C1037">
        <v>14</v>
      </c>
      <c r="D1037" t="b" cm="1">
        <f t="array" aca="1" ref="D1037" ca="1">OR(INDEX(積み上げ状況,20-C1037+1,B1037)=A1037,INDEX('040_現在位置'!$I$23:$R$43,21-C1037+1,B1037)=A1037)</f>
        <v>0</v>
      </c>
      <c r="E1037" t="e">
        <f t="shared" ca="1" si="43"/>
        <v>#N/A</v>
      </c>
      <c r="F1037">
        <f t="shared" ref="F1037:F1100" si="44">C1037</f>
        <v>14</v>
      </c>
    </row>
    <row r="1038" spans="1:6">
      <c r="A1038" t="s">
        <v>9</v>
      </c>
      <c r="B1038">
        <v>2</v>
      </c>
      <c r="C1038">
        <v>15</v>
      </c>
      <c r="D1038" t="b" cm="1">
        <f t="array" aca="1" ref="D1038" ca="1">OR(INDEX(積み上げ状況,20-C1038+1,B1038)=A1038,INDEX('040_現在位置'!$I$23:$R$43,21-C1038+1,B1038)=A1038)</f>
        <v>0</v>
      </c>
      <c r="E1038" t="e">
        <f t="shared" ca="1" si="43"/>
        <v>#N/A</v>
      </c>
      <c r="F1038">
        <f t="shared" si="44"/>
        <v>15</v>
      </c>
    </row>
    <row r="1039" spans="1:6">
      <c r="A1039" t="s">
        <v>9</v>
      </c>
      <c r="B1039">
        <v>2</v>
      </c>
      <c r="C1039">
        <v>16</v>
      </c>
      <c r="D1039" t="b" cm="1">
        <f t="array" aca="1" ref="D1039" ca="1">OR(INDEX(積み上げ状況,20-C1039+1,B1039)=A1039,INDEX('040_現在位置'!$I$23:$R$43,21-C1039+1,B1039)=A1039)</f>
        <v>0</v>
      </c>
      <c r="E1039" t="e">
        <f t="shared" ca="1" si="43"/>
        <v>#N/A</v>
      </c>
      <c r="F1039">
        <f t="shared" si="44"/>
        <v>16</v>
      </c>
    </row>
    <row r="1040" spans="1:6">
      <c r="A1040" t="s">
        <v>9</v>
      </c>
      <c r="B1040">
        <v>2</v>
      </c>
      <c r="C1040">
        <v>17</v>
      </c>
      <c r="D1040" t="b" cm="1">
        <f t="array" aca="1" ref="D1040" ca="1">OR(INDEX(積み上げ状況,20-C1040+1,B1040)=A1040,INDEX('040_現在位置'!$I$23:$R$43,21-C1040+1,B1040)=A1040)</f>
        <v>0</v>
      </c>
      <c r="E1040" t="e">
        <f t="shared" ca="1" si="43"/>
        <v>#N/A</v>
      </c>
      <c r="F1040">
        <f t="shared" si="44"/>
        <v>17</v>
      </c>
    </row>
    <row r="1041" spans="1:6">
      <c r="A1041" t="s">
        <v>9</v>
      </c>
      <c r="B1041">
        <v>2</v>
      </c>
      <c r="C1041">
        <v>18</v>
      </c>
      <c r="D1041" t="b" cm="1">
        <f t="array" aca="1" ref="D1041" ca="1">OR(INDEX(積み上げ状況,20-C1041+1,B1041)=A1041,INDEX('040_現在位置'!$I$23:$R$43,21-C1041+1,B1041)=A1041)</f>
        <v>0</v>
      </c>
      <c r="E1041" t="e">
        <f t="shared" ca="1" si="43"/>
        <v>#N/A</v>
      </c>
      <c r="F1041">
        <f t="shared" si="44"/>
        <v>18</v>
      </c>
    </row>
    <row r="1042" spans="1:6">
      <c r="A1042" t="s">
        <v>9</v>
      </c>
      <c r="B1042">
        <v>2</v>
      </c>
      <c r="C1042">
        <v>19</v>
      </c>
      <c r="D1042" t="b" cm="1">
        <f t="array" aca="1" ref="D1042" ca="1">OR(INDEX(積み上げ状況,20-C1042+1,B1042)=A1042,INDEX('040_現在位置'!$I$23:$R$43,21-C1042+1,B1042)=A1042)</f>
        <v>0</v>
      </c>
      <c r="E1042" t="e">
        <f t="shared" ca="1" si="43"/>
        <v>#N/A</v>
      </c>
      <c r="F1042">
        <f t="shared" si="44"/>
        <v>19</v>
      </c>
    </row>
    <row r="1043" spans="1:6">
      <c r="A1043" t="s">
        <v>9</v>
      </c>
      <c r="B1043">
        <v>2</v>
      </c>
      <c r="C1043">
        <v>20</v>
      </c>
      <c r="D1043" t="b" cm="1">
        <f t="array" aca="1" ref="D1043" ca="1">OR(INDEX(積み上げ状況,20-C1043+1,B1043)=A1043,INDEX('040_現在位置'!$I$23:$R$43,21-C1043+1,B1043)=A1043)</f>
        <v>0</v>
      </c>
      <c r="E1043" t="e">
        <f t="shared" ca="1" si="43"/>
        <v>#N/A</v>
      </c>
      <c r="F1043">
        <f t="shared" si="44"/>
        <v>20</v>
      </c>
    </row>
    <row r="1044" spans="1:6">
      <c r="A1044" t="s">
        <v>9</v>
      </c>
      <c r="B1044">
        <v>3</v>
      </c>
      <c r="C1044">
        <v>1</v>
      </c>
      <c r="D1044" t="b" cm="1">
        <f t="array" aca="1" ref="D1044" ca="1">OR(INDEX(積み上げ状況,20-C1044+1,B1044)=A1044,INDEX('040_現在位置'!$I$23:$R$43,21-C1044+1,B1044)=A1044)</f>
        <v>0</v>
      </c>
      <c r="E1044" t="e">
        <f t="shared" ca="1" si="43"/>
        <v>#N/A</v>
      </c>
      <c r="F1044">
        <f t="shared" si="44"/>
        <v>1</v>
      </c>
    </row>
    <row r="1045" spans="1:6">
      <c r="A1045" t="s">
        <v>9</v>
      </c>
      <c r="B1045">
        <v>3</v>
      </c>
      <c r="C1045">
        <v>2</v>
      </c>
      <c r="D1045" t="b" cm="1">
        <f t="array" aca="1" ref="D1045" ca="1">OR(INDEX(積み上げ状況,20-C1045+1,B1045)=A1045,INDEX('040_現在位置'!$I$23:$R$43,21-C1045+1,B1045)=A1045)</f>
        <v>0</v>
      </c>
      <c r="E1045" t="e">
        <f t="shared" ca="1" si="43"/>
        <v>#N/A</v>
      </c>
      <c r="F1045">
        <f t="shared" si="44"/>
        <v>2</v>
      </c>
    </row>
    <row r="1046" spans="1:6">
      <c r="A1046" t="s">
        <v>9</v>
      </c>
      <c r="B1046">
        <v>3</v>
      </c>
      <c r="C1046">
        <v>3</v>
      </c>
      <c r="D1046" t="b" cm="1">
        <f t="array" aca="1" ref="D1046" ca="1">OR(INDEX(積み上げ状況,20-C1046+1,B1046)=A1046,INDEX('040_現在位置'!$I$23:$R$43,21-C1046+1,B1046)=A1046)</f>
        <v>0</v>
      </c>
      <c r="E1046" t="e">
        <f t="shared" ca="1" si="43"/>
        <v>#N/A</v>
      </c>
      <c r="F1046">
        <f t="shared" si="44"/>
        <v>3</v>
      </c>
    </row>
    <row r="1047" spans="1:6">
      <c r="A1047" t="s">
        <v>9</v>
      </c>
      <c r="B1047">
        <v>3</v>
      </c>
      <c r="C1047">
        <v>4</v>
      </c>
      <c r="D1047" t="b" cm="1">
        <f t="array" aca="1" ref="D1047" ca="1">OR(INDEX(積み上げ状況,20-C1047+1,B1047)=A1047,INDEX('040_現在位置'!$I$23:$R$43,21-C1047+1,B1047)=A1047)</f>
        <v>0</v>
      </c>
      <c r="E1047" t="e">
        <f t="shared" ca="1" si="43"/>
        <v>#N/A</v>
      </c>
      <c r="F1047">
        <f t="shared" si="44"/>
        <v>4</v>
      </c>
    </row>
    <row r="1048" spans="1:6">
      <c r="A1048" t="s">
        <v>9</v>
      </c>
      <c r="B1048">
        <v>3</v>
      </c>
      <c r="C1048">
        <v>5</v>
      </c>
      <c r="D1048" t="b" cm="1">
        <f t="array" aca="1" ref="D1048" ca="1">OR(INDEX(積み上げ状況,20-C1048+1,B1048)=A1048,INDEX('040_現在位置'!$I$23:$R$43,21-C1048+1,B1048)=A1048)</f>
        <v>0</v>
      </c>
      <c r="E1048" t="e">
        <f t="shared" ca="1" si="43"/>
        <v>#N/A</v>
      </c>
      <c r="F1048">
        <f t="shared" si="44"/>
        <v>5</v>
      </c>
    </row>
    <row r="1049" spans="1:6">
      <c r="A1049" t="s">
        <v>9</v>
      </c>
      <c r="B1049">
        <v>3</v>
      </c>
      <c r="C1049">
        <v>6</v>
      </c>
      <c r="D1049" t="b" cm="1">
        <f t="array" aca="1" ref="D1049" ca="1">OR(INDEX(積み上げ状況,20-C1049+1,B1049)=A1049,INDEX('040_現在位置'!$I$23:$R$43,21-C1049+1,B1049)=A1049)</f>
        <v>0</v>
      </c>
      <c r="E1049" t="e">
        <f t="shared" ca="1" si="43"/>
        <v>#N/A</v>
      </c>
      <c r="F1049">
        <f t="shared" si="44"/>
        <v>6</v>
      </c>
    </row>
    <row r="1050" spans="1:6">
      <c r="A1050" t="s">
        <v>9</v>
      </c>
      <c r="B1050">
        <v>3</v>
      </c>
      <c r="C1050">
        <v>7</v>
      </c>
      <c r="D1050" t="b" cm="1">
        <f t="array" aca="1" ref="D1050" ca="1">OR(INDEX(積み上げ状況,20-C1050+1,B1050)=A1050,INDEX('040_現在位置'!$I$23:$R$43,21-C1050+1,B1050)=A1050)</f>
        <v>0</v>
      </c>
      <c r="E1050" t="e">
        <f t="shared" ca="1" si="43"/>
        <v>#N/A</v>
      </c>
      <c r="F1050">
        <f t="shared" si="44"/>
        <v>7</v>
      </c>
    </row>
    <row r="1051" spans="1:6">
      <c r="A1051" t="s">
        <v>9</v>
      </c>
      <c r="B1051">
        <v>3</v>
      </c>
      <c r="C1051">
        <v>8</v>
      </c>
      <c r="D1051" t="b" cm="1">
        <f t="array" aca="1" ref="D1051" ca="1">OR(INDEX(積み上げ状況,20-C1051+1,B1051)=A1051,INDEX('040_現在位置'!$I$23:$R$43,21-C1051+1,B1051)=A1051)</f>
        <v>0</v>
      </c>
      <c r="E1051" t="e">
        <f t="shared" ca="1" si="43"/>
        <v>#N/A</v>
      </c>
      <c r="F1051">
        <f t="shared" si="44"/>
        <v>8</v>
      </c>
    </row>
    <row r="1052" spans="1:6">
      <c r="A1052" t="s">
        <v>9</v>
      </c>
      <c r="B1052">
        <v>3</v>
      </c>
      <c r="C1052">
        <v>9</v>
      </c>
      <c r="D1052" t="b" cm="1">
        <f t="array" aca="1" ref="D1052" ca="1">OR(INDEX(積み上げ状況,20-C1052+1,B1052)=A1052,INDEX('040_現在位置'!$I$23:$R$43,21-C1052+1,B1052)=A1052)</f>
        <v>0</v>
      </c>
      <c r="E1052" t="e">
        <f t="shared" ca="1" si="43"/>
        <v>#N/A</v>
      </c>
      <c r="F1052">
        <f t="shared" si="44"/>
        <v>9</v>
      </c>
    </row>
    <row r="1053" spans="1:6">
      <c r="A1053" t="s">
        <v>9</v>
      </c>
      <c r="B1053">
        <v>3</v>
      </c>
      <c r="C1053">
        <v>10</v>
      </c>
      <c r="D1053" t="b" cm="1">
        <f t="array" aca="1" ref="D1053" ca="1">OR(INDEX(積み上げ状況,20-C1053+1,B1053)=A1053,INDEX('040_現在位置'!$I$23:$R$43,21-C1053+1,B1053)=A1053)</f>
        <v>0</v>
      </c>
      <c r="E1053" t="e">
        <f t="shared" ca="1" si="43"/>
        <v>#N/A</v>
      </c>
      <c r="F1053">
        <f t="shared" si="44"/>
        <v>10</v>
      </c>
    </row>
    <row r="1054" spans="1:6">
      <c r="A1054" t="s">
        <v>9</v>
      </c>
      <c r="B1054">
        <v>3</v>
      </c>
      <c r="C1054">
        <v>11</v>
      </c>
      <c r="D1054" t="b" cm="1">
        <f t="array" aca="1" ref="D1054" ca="1">OR(INDEX(積み上げ状況,20-C1054+1,B1054)=A1054,INDEX('040_現在位置'!$I$23:$R$43,21-C1054+1,B1054)=A1054)</f>
        <v>0</v>
      </c>
      <c r="E1054" t="e">
        <f t="shared" ca="1" si="43"/>
        <v>#N/A</v>
      </c>
      <c r="F1054">
        <f t="shared" si="44"/>
        <v>11</v>
      </c>
    </row>
    <row r="1055" spans="1:6">
      <c r="A1055" t="s">
        <v>9</v>
      </c>
      <c r="B1055">
        <v>3</v>
      </c>
      <c r="C1055">
        <v>12</v>
      </c>
      <c r="D1055" t="b" cm="1">
        <f t="array" aca="1" ref="D1055" ca="1">OR(INDEX(積み上げ状況,20-C1055+1,B1055)=A1055,INDEX('040_現在位置'!$I$23:$R$43,21-C1055+1,B1055)=A1055)</f>
        <v>0</v>
      </c>
      <c r="E1055" t="e">
        <f t="shared" ca="1" si="43"/>
        <v>#N/A</v>
      </c>
      <c r="F1055">
        <f t="shared" si="44"/>
        <v>12</v>
      </c>
    </row>
    <row r="1056" spans="1:6">
      <c r="A1056" t="s">
        <v>9</v>
      </c>
      <c r="B1056">
        <v>3</v>
      </c>
      <c r="C1056">
        <v>13</v>
      </c>
      <c r="D1056" t="b" cm="1">
        <f t="array" aca="1" ref="D1056" ca="1">OR(INDEX(積み上げ状況,20-C1056+1,B1056)=A1056,INDEX('040_現在位置'!$I$23:$R$43,21-C1056+1,B1056)=A1056)</f>
        <v>0</v>
      </c>
      <c r="E1056" t="e">
        <f t="shared" ca="1" si="43"/>
        <v>#N/A</v>
      </c>
      <c r="F1056">
        <f t="shared" si="44"/>
        <v>13</v>
      </c>
    </row>
    <row r="1057" spans="1:6">
      <c r="A1057" t="s">
        <v>9</v>
      </c>
      <c r="B1057">
        <v>3</v>
      </c>
      <c r="C1057">
        <v>14</v>
      </c>
      <c r="D1057" t="b" cm="1">
        <f t="array" aca="1" ref="D1057" ca="1">OR(INDEX(積み上げ状況,20-C1057+1,B1057)=A1057,INDEX('040_現在位置'!$I$23:$R$43,21-C1057+1,B1057)=A1057)</f>
        <v>0</v>
      </c>
      <c r="E1057" t="e">
        <f t="shared" ca="1" si="43"/>
        <v>#N/A</v>
      </c>
      <c r="F1057">
        <f t="shared" si="44"/>
        <v>14</v>
      </c>
    </row>
    <row r="1058" spans="1:6">
      <c r="A1058" t="s">
        <v>9</v>
      </c>
      <c r="B1058">
        <v>3</v>
      </c>
      <c r="C1058">
        <v>15</v>
      </c>
      <c r="D1058" t="b" cm="1">
        <f t="array" aca="1" ref="D1058" ca="1">OR(INDEX(積み上げ状況,20-C1058+1,B1058)=A1058,INDEX('040_現在位置'!$I$23:$R$43,21-C1058+1,B1058)=A1058)</f>
        <v>0</v>
      </c>
      <c r="E1058" t="e">
        <f t="shared" ca="1" si="43"/>
        <v>#N/A</v>
      </c>
      <c r="F1058">
        <f t="shared" si="44"/>
        <v>15</v>
      </c>
    </row>
    <row r="1059" spans="1:6">
      <c r="A1059" t="s">
        <v>9</v>
      </c>
      <c r="B1059">
        <v>3</v>
      </c>
      <c r="C1059">
        <v>16</v>
      </c>
      <c r="D1059" t="b" cm="1">
        <f t="array" aca="1" ref="D1059" ca="1">OR(INDEX(積み上げ状況,20-C1059+1,B1059)=A1059,INDEX('040_現在位置'!$I$23:$R$43,21-C1059+1,B1059)=A1059)</f>
        <v>0</v>
      </c>
      <c r="E1059" t="e">
        <f t="shared" ca="1" si="43"/>
        <v>#N/A</v>
      </c>
      <c r="F1059">
        <f t="shared" si="44"/>
        <v>16</v>
      </c>
    </row>
    <row r="1060" spans="1:6">
      <c r="A1060" t="s">
        <v>9</v>
      </c>
      <c r="B1060">
        <v>3</v>
      </c>
      <c r="C1060">
        <v>17</v>
      </c>
      <c r="D1060" t="b" cm="1">
        <f t="array" aca="1" ref="D1060" ca="1">OR(INDEX(積み上げ状況,20-C1060+1,B1060)=A1060,INDEX('040_現在位置'!$I$23:$R$43,21-C1060+1,B1060)=A1060)</f>
        <v>0</v>
      </c>
      <c r="E1060" t="e">
        <f t="shared" ca="1" si="43"/>
        <v>#N/A</v>
      </c>
      <c r="F1060">
        <f t="shared" si="44"/>
        <v>17</v>
      </c>
    </row>
    <row r="1061" spans="1:6">
      <c r="A1061" t="s">
        <v>9</v>
      </c>
      <c r="B1061">
        <v>3</v>
      </c>
      <c r="C1061">
        <v>18</v>
      </c>
      <c r="D1061" t="b" cm="1">
        <f t="array" aca="1" ref="D1061" ca="1">OR(INDEX(積み上げ状況,20-C1061+1,B1061)=A1061,INDEX('040_現在位置'!$I$23:$R$43,21-C1061+1,B1061)=A1061)</f>
        <v>0</v>
      </c>
      <c r="E1061" t="e">
        <f t="shared" ca="1" si="43"/>
        <v>#N/A</v>
      </c>
      <c r="F1061">
        <f t="shared" si="44"/>
        <v>18</v>
      </c>
    </row>
    <row r="1062" spans="1:6">
      <c r="A1062" t="s">
        <v>9</v>
      </c>
      <c r="B1062">
        <v>3</v>
      </c>
      <c r="C1062">
        <v>19</v>
      </c>
      <c r="D1062" t="b" cm="1">
        <f t="array" aca="1" ref="D1062" ca="1">OR(INDEX(積み上げ状況,20-C1062+1,B1062)=A1062,INDEX('040_現在位置'!$I$23:$R$43,21-C1062+1,B1062)=A1062)</f>
        <v>0</v>
      </c>
      <c r="E1062" t="e">
        <f t="shared" ca="1" si="43"/>
        <v>#N/A</v>
      </c>
      <c r="F1062">
        <f t="shared" si="44"/>
        <v>19</v>
      </c>
    </row>
    <row r="1063" spans="1:6">
      <c r="A1063" t="s">
        <v>9</v>
      </c>
      <c r="B1063">
        <v>3</v>
      </c>
      <c r="C1063">
        <v>20</v>
      </c>
      <c r="D1063" t="b" cm="1">
        <f t="array" aca="1" ref="D1063" ca="1">OR(INDEX(積み上げ状況,20-C1063+1,B1063)=A1063,INDEX('040_現在位置'!$I$23:$R$43,21-C1063+1,B1063)=A1063)</f>
        <v>0</v>
      </c>
      <c r="E1063" t="e">
        <f t="shared" ca="1" si="43"/>
        <v>#N/A</v>
      </c>
      <c r="F1063">
        <f t="shared" si="44"/>
        <v>20</v>
      </c>
    </row>
    <row r="1064" spans="1:6">
      <c r="A1064" t="s">
        <v>9</v>
      </c>
      <c r="B1064">
        <v>4</v>
      </c>
      <c r="C1064">
        <v>1</v>
      </c>
      <c r="D1064" t="b" cm="1">
        <f t="array" aca="1" ref="D1064" ca="1">OR(INDEX(積み上げ状況,20-C1064+1,B1064)=A1064,INDEX('040_現在位置'!$I$23:$R$43,21-C1064+1,B1064)=A1064)</f>
        <v>0</v>
      </c>
      <c r="E1064" t="e">
        <f t="shared" ca="1" si="43"/>
        <v>#N/A</v>
      </c>
      <c r="F1064">
        <f t="shared" si="44"/>
        <v>1</v>
      </c>
    </row>
    <row r="1065" spans="1:6">
      <c r="A1065" t="s">
        <v>9</v>
      </c>
      <c r="B1065">
        <v>4</v>
      </c>
      <c r="C1065">
        <v>2</v>
      </c>
      <c r="D1065" t="b" cm="1">
        <f t="array" aca="1" ref="D1065" ca="1">OR(INDEX(積み上げ状況,20-C1065+1,B1065)=A1065,INDEX('040_現在位置'!$I$23:$R$43,21-C1065+1,B1065)=A1065)</f>
        <v>0</v>
      </c>
      <c r="E1065" t="e">
        <f t="shared" ca="1" si="43"/>
        <v>#N/A</v>
      </c>
      <c r="F1065">
        <f t="shared" si="44"/>
        <v>2</v>
      </c>
    </row>
    <row r="1066" spans="1:6">
      <c r="A1066" t="s">
        <v>9</v>
      </c>
      <c r="B1066">
        <v>4</v>
      </c>
      <c r="C1066">
        <v>3</v>
      </c>
      <c r="D1066" t="b" cm="1">
        <f t="array" aca="1" ref="D1066" ca="1">OR(INDEX(積み上げ状況,20-C1066+1,B1066)=A1066,INDEX('040_現在位置'!$I$23:$R$43,21-C1066+1,B1066)=A1066)</f>
        <v>0</v>
      </c>
      <c r="E1066" t="e">
        <f t="shared" ca="1" si="43"/>
        <v>#N/A</v>
      </c>
      <c r="F1066">
        <f t="shared" si="44"/>
        <v>3</v>
      </c>
    </row>
    <row r="1067" spans="1:6">
      <c r="A1067" t="s">
        <v>9</v>
      </c>
      <c r="B1067">
        <v>4</v>
      </c>
      <c r="C1067">
        <v>4</v>
      </c>
      <c r="D1067" t="b" cm="1">
        <f t="array" aca="1" ref="D1067" ca="1">OR(INDEX(積み上げ状況,20-C1067+1,B1067)=A1067,INDEX('040_現在位置'!$I$23:$R$43,21-C1067+1,B1067)=A1067)</f>
        <v>0</v>
      </c>
      <c r="E1067" t="e">
        <f t="shared" ca="1" si="43"/>
        <v>#N/A</v>
      </c>
      <c r="F1067">
        <f t="shared" si="44"/>
        <v>4</v>
      </c>
    </row>
    <row r="1068" spans="1:6">
      <c r="A1068" t="s">
        <v>9</v>
      </c>
      <c r="B1068">
        <v>4</v>
      </c>
      <c r="C1068">
        <v>5</v>
      </c>
      <c r="D1068" t="b" cm="1">
        <f t="array" aca="1" ref="D1068" ca="1">OR(INDEX(積み上げ状況,20-C1068+1,B1068)=A1068,INDEX('040_現在位置'!$I$23:$R$43,21-C1068+1,B1068)=A1068)</f>
        <v>0</v>
      </c>
      <c r="E1068" t="e">
        <f t="shared" ca="1" si="43"/>
        <v>#N/A</v>
      </c>
      <c r="F1068">
        <f t="shared" si="44"/>
        <v>5</v>
      </c>
    </row>
    <row r="1069" spans="1:6">
      <c r="A1069" t="s">
        <v>9</v>
      </c>
      <c r="B1069">
        <v>4</v>
      </c>
      <c r="C1069">
        <v>6</v>
      </c>
      <c r="D1069" t="b" cm="1">
        <f t="array" aca="1" ref="D1069" ca="1">OR(INDEX(積み上げ状況,20-C1069+1,B1069)=A1069,INDEX('040_現在位置'!$I$23:$R$43,21-C1069+1,B1069)=A1069)</f>
        <v>0</v>
      </c>
      <c r="E1069" t="e">
        <f t="shared" ca="1" si="43"/>
        <v>#N/A</v>
      </c>
      <c r="F1069">
        <f t="shared" si="44"/>
        <v>6</v>
      </c>
    </row>
    <row r="1070" spans="1:6">
      <c r="A1070" t="s">
        <v>9</v>
      </c>
      <c r="B1070">
        <v>4</v>
      </c>
      <c r="C1070">
        <v>7</v>
      </c>
      <c r="D1070" t="b" cm="1">
        <f t="array" aca="1" ref="D1070" ca="1">OR(INDEX(積み上げ状況,20-C1070+1,B1070)=A1070,INDEX('040_現在位置'!$I$23:$R$43,21-C1070+1,B1070)=A1070)</f>
        <v>0</v>
      </c>
      <c r="E1070" t="e">
        <f t="shared" ca="1" si="43"/>
        <v>#N/A</v>
      </c>
      <c r="F1070">
        <f t="shared" si="44"/>
        <v>7</v>
      </c>
    </row>
    <row r="1071" spans="1:6">
      <c r="A1071" t="s">
        <v>9</v>
      </c>
      <c r="B1071">
        <v>4</v>
      </c>
      <c r="C1071">
        <v>8</v>
      </c>
      <c r="D1071" t="b" cm="1">
        <f t="array" aca="1" ref="D1071" ca="1">OR(INDEX(積み上げ状況,20-C1071+1,B1071)=A1071,INDEX('040_現在位置'!$I$23:$R$43,21-C1071+1,B1071)=A1071)</f>
        <v>0</v>
      </c>
      <c r="E1071" t="e">
        <f t="shared" ca="1" si="43"/>
        <v>#N/A</v>
      </c>
      <c r="F1071">
        <f t="shared" si="44"/>
        <v>8</v>
      </c>
    </row>
    <row r="1072" spans="1:6">
      <c r="A1072" t="s">
        <v>9</v>
      </c>
      <c r="B1072">
        <v>4</v>
      </c>
      <c r="C1072">
        <v>9</v>
      </c>
      <c r="D1072" t="b" cm="1">
        <f t="array" aca="1" ref="D1072" ca="1">OR(INDEX(積み上げ状況,20-C1072+1,B1072)=A1072,INDEX('040_現在位置'!$I$23:$R$43,21-C1072+1,B1072)=A1072)</f>
        <v>0</v>
      </c>
      <c r="E1072" t="e">
        <f t="shared" ca="1" si="43"/>
        <v>#N/A</v>
      </c>
      <c r="F1072">
        <f t="shared" si="44"/>
        <v>9</v>
      </c>
    </row>
    <row r="1073" spans="1:6">
      <c r="A1073" t="s">
        <v>9</v>
      </c>
      <c r="B1073">
        <v>4</v>
      </c>
      <c r="C1073">
        <v>10</v>
      </c>
      <c r="D1073" t="b" cm="1">
        <f t="array" aca="1" ref="D1073" ca="1">OR(INDEX(積み上げ状況,20-C1073+1,B1073)=A1073,INDEX('040_現在位置'!$I$23:$R$43,21-C1073+1,B1073)=A1073)</f>
        <v>0</v>
      </c>
      <c r="E1073" t="e">
        <f t="shared" ca="1" si="43"/>
        <v>#N/A</v>
      </c>
      <c r="F1073">
        <f t="shared" si="44"/>
        <v>10</v>
      </c>
    </row>
    <row r="1074" spans="1:6">
      <c r="A1074" t="s">
        <v>9</v>
      </c>
      <c r="B1074">
        <v>4</v>
      </c>
      <c r="C1074">
        <v>11</v>
      </c>
      <c r="D1074" t="b" cm="1">
        <f t="array" aca="1" ref="D1074" ca="1">OR(INDEX(積み上げ状況,20-C1074+1,B1074)=A1074,INDEX('040_現在位置'!$I$23:$R$43,21-C1074+1,B1074)=A1074)</f>
        <v>0</v>
      </c>
      <c r="E1074" t="e">
        <f t="shared" ca="1" si="43"/>
        <v>#N/A</v>
      </c>
      <c r="F1074">
        <f t="shared" si="44"/>
        <v>11</v>
      </c>
    </row>
    <row r="1075" spans="1:6">
      <c r="A1075" t="s">
        <v>9</v>
      </c>
      <c r="B1075">
        <v>4</v>
      </c>
      <c r="C1075">
        <v>12</v>
      </c>
      <c r="D1075" t="b" cm="1">
        <f t="array" aca="1" ref="D1075" ca="1">OR(INDEX(積み上げ状況,20-C1075+1,B1075)=A1075,INDEX('040_現在位置'!$I$23:$R$43,21-C1075+1,B1075)=A1075)</f>
        <v>0</v>
      </c>
      <c r="E1075" t="e">
        <f t="shared" ca="1" si="43"/>
        <v>#N/A</v>
      </c>
      <c r="F1075">
        <f t="shared" si="44"/>
        <v>12</v>
      </c>
    </row>
    <row r="1076" spans="1:6">
      <c r="A1076" t="s">
        <v>9</v>
      </c>
      <c r="B1076">
        <v>4</v>
      </c>
      <c r="C1076">
        <v>13</v>
      </c>
      <c r="D1076" t="b" cm="1">
        <f t="array" aca="1" ref="D1076" ca="1">OR(INDEX(積み上げ状況,20-C1076+1,B1076)=A1076,INDEX('040_現在位置'!$I$23:$R$43,21-C1076+1,B1076)=A1076)</f>
        <v>0</v>
      </c>
      <c r="E1076" t="e">
        <f t="shared" ca="1" si="43"/>
        <v>#N/A</v>
      </c>
      <c r="F1076">
        <f t="shared" si="44"/>
        <v>13</v>
      </c>
    </row>
    <row r="1077" spans="1:6">
      <c r="A1077" t="s">
        <v>9</v>
      </c>
      <c r="B1077">
        <v>4</v>
      </c>
      <c r="C1077">
        <v>14</v>
      </c>
      <c r="D1077" t="b" cm="1">
        <f t="array" aca="1" ref="D1077" ca="1">OR(INDEX(積み上げ状況,20-C1077+1,B1077)=A1077,INDEX('040_現在位置'!$I$23:$R$43,21-C1077+1,B1077)=A1077)</f>
        <v>0</v>
      </c>
      <c r="E1077" t="e">
        <f t="shared" ca="1" si="43"/>
        <v>#N/A</v>
      </c>
      <c r="F1077">
        <f t="shared" si="44"/>
        <v>14</v>
      </c>
    </row>
    <row r="1078" spans="1:6">
      <c r="A1078" t="s">
        <v>9</v>
      </c>
      <c r="B1078">
        <v>4</v>
      </c>
      <c r="C1078">
        <v>15</v>
      </c>
      <c r="D1078" t="b" cm="1">
        <f t="array" aca="1" ref="D1078" ca="1">OR(INDEX(積み上げ状況,20-C1078+1,B1078)=A1078,INDEX('040_現在位置'!$I$23:$R$43,21-C1078+1,B1078)=A1078)</f>
        <v>0</v>
      </c>
      <c r="E1078" t="e">
        <f t="shared" ca="1" si="43"/>
        <v>#N/A</v>
      </c>
      <c r="F1078">
        <f t="shared" si="44"/>
        <v>15</v>
      </c>
    </row>
    <row r="1079" spans="1:6">
      <c r="A1079" t="s">
        <v>9</v>
      </c>
      <c r="B1079">
        <v>4</v>
      </c>
      <c r="C1079">
        <v>16</v>
      </c>
      <c r="D1079" t="b" cm="1">
        <f t="array" aca="1" ref="D1079" ca="1">OR(INDEX(積み上げ状況,20-C1079+1,B1079)=A1079,INDEX('040_現在位置'!$I$23:$R$43,21-C1079+1,B1079)=A1079)</f>
        <v>0</v>
      </c>
      <c r="E1079" t="e">
        <f t="shared" ca="1" si="43"/>
        <v>#N/A</v>
      </c>
      <c r="F1079">
        <f t="shared" si="44"/>
        <v>16</v>
      </c>
    </row>
    <row r="1080" spans="1:6">
      <c r="A1080" t="s">
        <v>9</v>
      </c>
      <c r="B1080">
        <v>4</v>
      </c>
      <c r="C1080">
        <v>17</v>
      </c>
      <c r="D1080" t="b" cm="1">
        <f t="array" aca="1" ref="D1080" ca="1">OR(INDEX(積み上げ状況,20-C1080+1,B1080)=A1080,INDEX('040_現在位置'!$I$23:$R$43,21-C1080+1,B1080)=A1080)</f>
        <v>0</v>
      </c>
      <c r="E1080" t="e">
        <f t="shared" ca="1" si="43"/>
        <v>#N/A</v>
      </c>
      <c r="F1080">
        <f t="shared" si="44"/>
        <v>17</v>
      </c>
    </row>
    <row r="1081" spans="1:6">
      <c r="A1081" t="s">
        <v>9</v>
      </c>
      <c r="B1081">
        <v>4</v>
      </c>
      <c r="C1081">
        <v>18</v>
      </c>
      <c r="D1081" t="b" cm="1">
        <f t="array" aca="1" ref="D1081" ca="1">OR(INDEX(積み上げ状況,20-C1081+1,B1081)=A1081,INDEX('040_現在位置'!$I$23:$R$43,21-C1081+1,B1081)=A1081)</f>
        <v>0</v>
      </c>
      <c r="E1081" t="e">
        <f t="shared" ca="1" si="43"/>
        <v>#N/A</v>
      </c>
      <c r="F1081">
        <f t="shared" si="44"/>
        <v>18</v>
      </c>
    </row>
    <row r="1082" spans="1:6">
      <c r="A1082" t="s">
        <v>9</v>
      </c>
      <c r="B1082">
        <v>4</v>
      </c>
      <c r="C1082">
        <v>19</v>
      </c>
      <c r="D1082" t="b" cm="1">
        <f t="array" aca="1" ref="D1082" ca="1">OR(INDEX(積み上げ状況,20-C1082+1,B1082)=A1082,INDEX('040_現在位置'!$I$23:$R$43,21-C1082+1,B1082)=A1082)</f>
        <v>0</v>
      </c>
      <c r="E1082" t="e">
        <f t="shared" ca="1" si="43"/>
        <v>#N/A</v>
      </c>
      <c r="F1082">
        <f t="shared" si="44"/>
        <v>19</v>
      </c>
    </row>
    <row r="1083" spans="1:6">
      <c r="A1083" t="s">
        <v>9</v>
      </c>
      <c r="B1083">
        <v>4</v>
      </c>
      <c r="C1083">
        <v>20</v>
      </c>
      <c r="D1083" t="b" cm="1">
        <f t="array" aca="1" ref="D1083" ca="1">OR(INDEX(積み上げ状況,20-C1083+1,B1083)=A1083,INDEX('040_現在位置'!$I$23:$R$43,21-C1083+1,B1083)=A1083)</f>
        <v>0</v>
      </c>
      <c r="E1083" t="e">
        <f t="shared" ca="1" si="43"/>
        <v>#N/A</v>
      </c>
      <c r="F1083">
        <f t="shared" si="44"/>
        <v>20</v>
      </c>
    </row>
    <row r="1084" spans="1:6">
      <c r="A1084" t="s">
        <v>9</v>
      </c>
      <c r="B1084">
        <v>5</v>
      </c>
      <c r="C1084">
        <v>1</v>
      </c>
      <c r="D1084" t="b" cm="1">
        <f t="array" aca="1" ref="D1084" ca="1">OR(INDEX(積み上げ状況,20-C1084+1,B1084)=A1084,INDEX('040_現在位置'!$I$23:$R$43,21-C1084+1,B1084)=A1084)</f>
        <v>0</v>
      </c>
      <c r="E1084" t="e">
        <f t="shared" ca="1" si="43"/>
        <v>#N/A</v>
      </c>
      <c r="F1084">
        <f t="shared" si="44"/>
        <v>1</v>
      </c>
    </row>
    <row r="1085" spans="1:6">
      <c r="A1085" t="s">
        <v>9</v>
      </c>
      <c r="B1085">
        <v>5</v>
      </c>
      <c r="C1085">
        <v>2</v>
      </c>
      <c r="D1085" t="b" cm="1">
        <f t="array" aca="1" ref="D1085" ca="1">OR(INDEX(積み上げ状況,20-C1085+1,B1085)=A1085,INDEX('040_現在位置'!$I$23:$R$43,21-C1085+1,B1085)=A1085)</f>
        <v>0</v>
      </c>
      <c r="E1085" t="e">
        <f t="shared" ca="1" si="43"/>
        <v>#N/A</v>
      </c>
      <c r="F1085">
        <f t="shared" si="44"/>
        <v>2</v>
      </c>
    </row>
    <row r="1086" spans="1:6">
      <c r="A1086" t="s">
        <v>9</v>
      </c>
      <c r="B1086">
        <v>5</v>
      </c>
      <c r="C1086">
        <v>3</v>
      </c>
      <c r="D1086" t="b" cm="1">
        <f t="array" aca="1" ref="D1086" ca="1">OR(INDEX(積み上げ状況,20-C1086+1,B1086)=A1086,INDEX('040_現在位置'!$I$23:$R$43,21-C1086+1,B1086)=A1086)</f>
        <v>0</v>
      </c>
      <c r="E1086" t="e">
        <f t="shared" ca="1" si="43"/>
        <v>#N/A</v>
      </c>
      <c r="F1086">
        <f t="shared" si="44"/>
        <v>3</v>
      </c>
    </row>
    <row r="1087" spans="1:6">
      <c r="A1087" t="s">
        <v>9</v>
      </c>
      <c r="B1087">
        <v>5</v>
      </c>
      <c r="C1087">
        <v>4</v>
      </c>
      <c r="D1087" t="b" cm="1">
        <f t="array" aca="1" ref="D1087" ca="1">OR(INDEX(積み上げ状況,20-C1087+1,B1087)=A1087,INDEX('040_現在位置'!$I$23:$R$43,21-C1087+1,B1087)=A1087)</f>
        <v>0</v>
      </c>
      <c r="E1087" t="e">
        <f t="shared" ca="1" si="43"/>
        <v>#N/A</v>
      </c>
      <c r="F1087">
        <f t="shared" si="44"/>
        <v>4</v>
      </c>
    </row>
    <row r="1088" spans="1:6">
      <c r="A1088" t="s">
        <v>9</v>
      </c>
      <c r="B1088">
        <v>5</v>
      </c>
      <c r="C1088">
        <v>5</v>
      </c>
      <c r="D1088" t="b" cm="1">
        <f t="array" aca="1" ref="D1088" ca="1">OR(INDEX(積み上げ状況,20-C1088+1,B1088)=A1088,INDEX('040_現在位置'!$I$23:$R$43,21-C1088+1,B1088)=A1088)</f>
        <v>0</v>
      </c>
      <c r="E1088" t="e">
        <f t="shared" ca="1" si="43"/>
        <v>#N/A</v>
      </c>
      <c r="F1088">
        <f t="shared" si="44"/>
        <v>5</v>
      </c>
    </row>
    <row r="1089" spans="1:6">
      <c r="A1089" t="s">
        <v>9</v>
      </c>
      <c r="B1089">
        <v>5</v>
      </c>
      <c r="C1089">
        <v>6</v>
      </c>
      <c r="D1089" t="b" cm="1">
        <f t="array" aca="1" ref="D1089" ca="1">OR(INDEX(積み上げ状況,20-C1089+1,B1089)=A1089,INDEX('040_現在位置'!$I$23:$R$43,21-C1089+1,B1089)=A1089)</f>
        <v>0</v>
      </c>
      <c r="E1089" t="e">
        <f t="shared" ca="1" si="43"/>
        <v>#N/A</v>
      </c>
      <c r="F1089">
        <f t="shared" si="44"/>
        <v>6</v>
      </c>
    </row>
    <row r="1090" spans="1:6">
      <c r="A1090" t="s">
        <v>9</v>
      </c>
      <c r="B1090">
        <v>5</v>
      </c>
      <c r="C1090">
        <v>7</v>
      </c>
      <c r="D1090" t="b" cm="1">
        <f t="array" aca="1" ref="D1090" ca="1">OR(INDEX(積み上げ状況,20-C1090+1,B1090)=A1090,INDEX('040_現在位置'!$I$23:$R$43,21-C1090+1,B1090)=A1090)</f>
        <v>0</v>
      </c>
      <c r="E1090" t="e">
        <f t="shared" ca="1" si="43"/>
        <v>#N/A</v>
      </c>
      <c r="F1090">
        <f t="shared" si="44"/>
        <v>7</v>
      </c>
    </row>
    <row r="1091" spans="1:6">
      <c r="A1091" t="s">
        <v>9</v>
      </c>
      <c r="B1091">
        <v>5</v>
      </c>
      <c r="C1091">
        <v>8</v>
      </c>
      <c r="D1091" t="b" cm="1">
        <f t="array" aca="1" ref="D1091" ca="1">OR(INDEX(積み上げ状況,20-C1091+1,B1091)=A1091,INDEX('040_現在位置'!$I$23:$R$43,21-C1091+1,B1091)=A1091)</f>
        <v>0</v>
      </c>
      <c r="E1091" t="e">
        <f t="shared" ca="1" si="43"/>
        <v>#N/A</v>
      </c>
      <c r="F1091">
        <f t="shared" si="44"/>
        <v>8</v>
      </c>
    </row>
    <row r="1092" spans="1:6">
      <c r="A1092" t="s">
        <v>9</v>
      </c>
      <c r="B1092">
        <v>5</v>
      </c>
      <c r="C1092">
        <v>9</v>
      </c>
      <c r="D1092" t="b" cm="1">
        <f t="array" aca="1" ref="D1092" ca="1">OR(INDEX(積み上げ状況,20-C1092+1,B1092)=A1092,INDEX('040_現在位置'!$I$23:$R$43,21-C1092+1,B1092)=A1092)</f>
        <v>0</v>
      </c>
      <c r="E1092" t="e">
        <f t="shared" ca="1" si="43"/>
        <v>#N/A</v>
      </c>
      <c r="F1092">
        <f t="shared" si="44"/>
        <v>9</v>
      </c>
    </row>
    <row r="1093" spans="1:6">
      <c r="A1093" t="s">
        <v>9</v>
      </c>
      <c r="B1093">
        <v>5</v>
      </c>
      <c r="C1093">
        <v>10</v>
      </c>
      <c r="D1093" t="b" cm="1">
        <f t="array" aca="1" ref="D1093" ca="1">OR(INDEX(積み上げ状況,20-C1093+1,B1093)=A1093,INDEX('040_現在位置'!$I$23:$R$43,21-C1093+1,B1093)=A1093)</f>
        <v>0</v>
      </c>
      <c r="E1093" t="e">
        <f t="shared" ref="E1093:E1156" ca="1" si="45">IF(D1093,B1093,NA())</f>
        <v>#N/A</v>
      </c>
      <c r="F1093">
        <f t="shared" si="44"/>
        <v>10</v>
      </c>
    </row>
    <row r="1094" spans="1:6">
      <c r="A1094" t="s">
        <v>9</v>
      </c>
      <c r="B1094">
        <v>5</v>
      </c>
      <c r="C1094">
        <v>11</v>
      </c>
      <c r="D1094" t="b" cm="1">
        <f t="array" aca="1" ref="D1094" ca="1">OR(INDEX(積み上げ状況,20-C1094+1,B1094)=A1094,INDEX('040_現在位置'!$I$23:$R$43,21-C1094+1,B1094)=A1094)</f>
        <v>0</v>
      </c>
      <c r="E1094" t="e">
        <f t="shared" ca="1" si="45"/>
        <v>#N/A</v>
      </c>
      <c r="F1094">
        <f t="shared" si="44"/>
        <v>11</v>
      </c>
    </row>
    <row r="1095" spans="1:6">
      <c r="A1095" t="s">
        <v>9</v>
      </c>
      <c r="B1095">
        <v>5</v>
      </c>
      <c r="C1095">
        <v>12</v>
      </c>
      <c r="D1095" t="b" cm="1">
        <f t="array" aca="1" ref="D1095" ca="1">OR(INDEX(積み上げ状況,20-C1095+1,B1095)=A1095,INDEX('040_現在位置'!$I$23:$R$43,21-C1095+1,B1095)=A1095)</f>
        <v>0</v>
      </c>
      <c r="E1095" t="e">
        <f t="shared" ca="1" si="45"/>
        <v>#N/A</v>
      </c>
      <c r="F1095">
        <f t="shared" si="44"/>
        <v>12</v>
      </c>
    </row>
    <row r="1096" spans="1:6">
      <c r="A1096" t="s">
        <v>9</v>
      </c>
      <c r="B1096">
        <v>5</v>
      </c>
      <c r="C1096">
        <v>13</v>
      </c>
      <c r="D1096" t="b" cm="1">
        <f t="array" aca="1" ref="D1096" ca="1">OR(INDEX(積み上げ状況,20-C1096+1,B1096)=A1096,INDEX('040_現在位置'!$I$23:$R$43,21-C1096+1,B1096)=A1096)</f>
        <v>0</v>
      </c>
      <c r="E1096" t="e">
        <f t="shared" ca="1" si="45"/>
        <v>#N/A</v>
      </c>
      <c r="F1096">
        <f t="shared" si="44"/>
        <v>13</v>
      </c>
    </row>
    <row r="1097" spans="1:6">
      <c r="A1097" t="s">
        <v>9</v>
      </c>
      <c r="B1097">
        <v>5</v>
      </c>
      <c r="C1097">
        <v>14</v>
      </c>
      <c r="D1097" t="b" cm="1">
        <f t="array" aca="1" ref="D1097" ca="1">OR(INDEX(積み上げ状況,20-C1097+1,B1097)=A1097,INDEX('040_現在位置'!$I$23:$R$43,21-C1097+1,B1097)=A1097)</f>
        <v>0</v>
      </c>
      <c r="E1097" t="e">
        <f t="shared" ca="1" si="45"/>
        <v>#N/A</v>
      </c>
      <c r="F1097">
        <f t="shared" si="44"/>
        <v>14</v>
      </c>
    </row>
    <row r="1098" spans="1:6">
      <c r="A1098" t="s">
        <v>9</v>
      </c>
      <c r="B1098">
        <v>5</v>
      </c>
      <c r="C1098">
        <v>15</v>
      </c>
      <c r="D1098" t="b" cm="1">
        <f t="array" aca="1" ref="D1098" ca="1">OR(INDEX(積み上げ状況,20-C1098+1,B1098)=A1098,INDEX('040_現在位置'!$I$23:$R$43,21-C1098+1,B1098)=A1098)</f>
        <v>0</v>
      </c>
      <c r="E1098" t="e">
        <f t="shared" ca="1" si="45"/>
        <v>#N/A</v>
      </c>
      <c r="F1098">
        <f t="shared" si="44"/>
        <v>15</v>
      </c>
    </row>
    <row r="1099" spans="1:6">
      <c r="A1099" t="s">
        <v>9</v>
      </c>
      <c r="B1099">
        <v>5</v>
      </c>
      <c r="C1099">
        <v>16</v>
      </c>
      <c r="D1099" t="b" cm="1">
        <f t="array" aca="1" ref="D1099" ca="1">OR(INDEX(積み上げ状況,20-C1099+1,B1099)=A1099,INDEX('040_現在位置'!$I$23:$R$43,21-C1099+1,B1099)=A1099)</f>
        <v>0</v>
      </c>
      <c r="E1099" t="e">
        <f t="shared" ca="1" si="45"/>
        <v>#N/A</v>
      </c>
      <c r="F1099">
        <f t="shared" si="44"/>
        <v>16</v>
      </c>
    </row>
    <row r="1100" spans="1:6">
      <c r="A1100" t="s">
        <v>9</v>
      </c>
      <c r="B1100">
        <v>5</v>
      </c>
      <c r="C1100">
        <v>17</v>
      </c>
      <c r="D1100" t="b" cm="1">
        <f t="array" aca="1" ref="D1100" ca="1">OR(INDEX(積み上げ状況,20-C1100+1,B1100)=A1100,INDEX('040_現在位置'!$I$23:$R$43,21-C1100+1,B1100)=A1100)</f>
        <v>0</v>
      </c>
      <c r="E1100" t="e">
        <f t="shared" ca="1" si="45"/>
        <v>#N/A</v>
      </c>
      <c r="F1100">
        <f t="shared" si="44"/>
        <v>17</v>
      </c>
    </row>
    <row r="1101" spans="1:6">
      <c r="A1101" t="s">
        <v>9</v>
      </c>
      <c r="B1101">
        <v>5</v>
      </c>
      <c r="C1101">
        <v>18</v>
      </c>
      <c r="D1101" t="b" cm="1">
        <f t="array" aca="1" ref="D1101" ca="1">OR(INDEX(積み上げ状況,20-C1101+1,B1101)=A1101,INDEX('040_現在位置'!$I$23:$R$43,21-C1101+1,B1101)=A1101)</f>
        <v>0</v>
      </c>
      <c r="E1101" t="e">
        <f t="shared" ca="1" si="45"/>
        <v>#N/A</v>
      </c>
      <c r="F1101">
        <f t="shared" ref="F1101:F1164" si="46">C1101</f>
        <v>18</v>
      </c>
    </row>
    <row r="1102" spans="1:6">
      <c r="A1102" t="s">
        <v>9</v>
      </c>
      <c r="B1102">
        <v>5</v>
      </c>
      <c r="C1102">
        <v>19</v>
      </c>
      <c r="D1102" t="b" cm="1">
        <f t="array" aca="1" ref="D1102" ca="1">OR(INDEX(積み上げ状況,20-C1102+1,B1102)=A1102,INDEX('040_現在位置'!$I$23:$R$43,21-C1102+1,B1102)=A1102)</f>
        <v>0</v>
      </c>
      <c r="E1102" t="e">
        <f t="shared" ca="1" si="45"/>
        <v>#N/A</v>
      </c>
      <c r="F1102">
        <f t="shared" si="46"/>
        <v>19</v>
      </c>
    </row>
    <row r="1103" spans="1:6">
      <c r="A1103" t="s">
        <v>9</v>
      </c>
      <c r="B1103">
        <v>5</v>
      </c>
      <c r="C1103">
        <v>20</v>
      </c>
      <c r="D1103" t="b" cm="1">
        <f t="array" aca="1" ref="D1103" ca="1">OR(INDEX(積み上げ状況,20-C1103+1,B1103)=A1103,INDEX('040_現在位置'!$I$23:$R$43,21-C1103+1,B1103)=A1103)</f>
        <v>0</v>
      </c>
      <c r="E1103" t="e">
        <f t="shared" ca="1" si="45"/>
        <v>#N/A</v>
      </c>
      <c r="F1103">
        <f t="shared" si="46"/>
        <v>20</v>
      </c>
    </row>
    <row r="1104" spans="1:6">
      <c r="A1104" t="s">
        <v>9</v>
      </c>
      <c r="B1104">
        <v>6</v>
      </c>
      <c r="C1104">
        <v>1</v>
      </c>
      <c r="D1104" t="b" cm="1">
        <f t="array" aca="1" ref="D1104" ca="1">OR(INDEX(積み上げ状況,20-C1104+1,B1104)=A1104,INDEX('040_現在位置'!$I$23:$R$43,21-C1104+1,B1104)=A1104)</f>
        <v>0</v>
      </c>
      <c r="E1104" t="e">
        <f t="shared" ca="1" si="45"/>
        <v>#N/A</v>
      </c>
      <c r="F1104">
        <f t="shared" si="46"/>
        <v>1</v>
      </c>
    </row>
    <row r="1105" spans="1:6">
      <c r="A1105" t="s">
        <v>9</v>
      </c>
      <c r="B1105">
        <v>6</v>
      </c>
      <c r="C1105">
        <v>2</v>
      </c>
      <c r="D1105" t="b" cm="1">
        <f t="array" aca="1" ref="D1105" ca="1">OR(INDEX(積み上げ状況,20-C1105+1,B1105)=A1105,INDEX('040_現在位置'!$I$23:$R$43,21-C1105+1,B1105)=A1105)</f>
        <v>0</v>
      </c>
      <c r="E1105" t="e">
        <f t="shared" ca="1" si="45"/>
        <v>#N/A</v>
      </c>
      <c r="F1105">
        <f t="shared" si="46"/>
        <v>2</v>
      </c>
    </row>
    <row r="1106" spans="1:6">
      <c r="A1106" t="s">
        <v>9</v>
      </c>
      <c r="B1106">
        <v>6</v>
      </c>
      <c r="C1106">
        <v>3</v>
      </c>
      <c r="D1106" t="b" cm="1">
        <f t="array" aca="1" ref="D1106" ca="1">OR(INDEX(積み上げ状況,20-C1106+1,B1106)=A1106,INDEX('040_現在位置'!$I$23:$R$43,21-C1106+1,B1106)=A1106)</f>
        <v>0</v>
      </c>
      <c r="E1106" t="e">
        <f t="shared" ca="1" si="45"/>
        <v>#N/A</v>
      </c>
      <c r="F1106">
        <f t="shared" si="46"/>
        <v>3</v>
      </c>
    </row>
    <row r="1107" spans="1:6">
      <c r="A1107" t="s">
        <v>9</v>
      </c>
      <c r="B1107">
        <v>6</v>
      </c>
      <c r="C1107">
        <v>4</v>
      </c>
      <c r="D1107" t="b" cm="1">
        <f t="array" aca="1" ref="D1107" ca="1">OR(INDEX(積み上げ状況,20-C1107+1,B1107)=A1107,INDEX('040_現在位置'!$I$23:$R$43,21-C1107+1,B1107)=A1107)</f>
        <v>0</v>
      </c>
      <c r="E1107" t="e">
        <f t="shared" ca="1" si="45"/>
        <v>#N/A</v>
      </c>
      <c r="F1107">
        <f t="shared" si="46"/>
        <v>4</v>
      </c>
    </row>
    <row r="1108" spans="1:6">
      <c r="A1108" t="s">
        <v>9</v>
      </c>
      <c r="B1108">
        <v>6</v>
      </c>
      <c r="C1108">
        <v>5</v>
      </c>
      <c r="D1108" t="b" cm="1">
        <f t="array" aca="1" ref="D1108" ca="1">OR(INDEX(積み上げ状況,20-C1108+1,B1108)=A1108,INDEX('040_現在位置'!$I$23:$R$43,21-C1108+1,B1108)=A1108)</f>
        <v>0</v>
      </c>
      <c r="E1108" t="e">
        <f t="shared" ca="1" si="45"/>
        <v>#N/A</v>
      </c>
      <c r="F1108">
        <f t="shared" si="46"/>
        <v>5</v>
      </c>
    </row>
    <row r="1109" spans="1:6">
      <c r="A1109" t="s">
        <v>9</v>
      </c>
      <c r="B1109">
        <v>6</v>
      </c>
      <c r="C1109">
        <v>6</v>
      </c>
      <c r="D1109" t="b" cm="1">
        <f t="array" aca="1" ref="D1109" ca="1">OR(INDEX(積み上げ状況,20-C1109+1,B1109)=A1109,INDEX('040_現在位置'!$I$23:$R$43,21-C1109+1,B1109)=A1109)</f>
        <v>0</v>
      </c>
      <c r="E1109" t="e">
        <f t="shared" ca="1" si="45"/>
        <v>#N/A</v>
      </c>
      <c r="F1109">
        <f t="shared" si="46"/>
        <v>6</v>
      </c>
    </row>
    <row r="1110" spans="1:6">
      <c r="A1110" t="s">
        <v>9</v>
      </c>
      <c r="B1110">
        <v>6</v>
      </c>
      <c r="C1110">
        <v>7</v>
      </c>
      <c r="D1110" t="b" cm="1">
        <f t="array" aca="1" ref="D1110" ca="1">OR(INDEX(積み上げ状況,20-C1110+1,B1110)=A1110,INDEX('040_現在位置'!$I$23:$R$43,21-C1110+1,B1110)=A1110)</f>
        <v>0</v>
      </c>
      <c r="E1110" t="e">
        <f t="shared" ca="1" si="45"/>
        <v>#N/A</v>
      </c>
      <c r="F1110">
        <f t="shared" si="46"/>
        <v>7</v>
      </c>
    </row>
    <row r="1111" spans="1:6">
      <c r="A1111" t="s">
        <v>9</v>
      </c>
      <c r="B1111">
        <v>6</v>
      </c>
      <c r="C1111">
        <v>8</v>
      </c>
      <c r="D1111" t="b" cm="1">
        <f t="array" aca="1" ref="D1111" ca="1">OR(INDEX(積み上げ状況,20-C1111+1,B1111)=A1111,INDEX('040_現在位置'!$I$23:$R$43,21-C1111+1,B1111)=A1111)</f>
        <v>0</v>
      </c>
      <c r="E1111" t="e">
        <f t="shared" ca="1" si="45"/>
        <v>#N/A</v>
      </c>
      <c r="F1111">
        <f t="shared" si="46"/>
        <v>8</v>
      </c>
    </row>
    <row r="1112" spans="1:6">
      <c r="A1112" t="s">
        <v>9</v>
      </c>
      <c r="B1112">
        <v>6</v>
      </c>
      <c r="C1112">
        <v>9</v>
      </c>
      <c r="D1112" t="b" cm="1">
        <f t="array" aca="1" ref="D1112" ca="1">OR(INDEX(積み上げ状況,20-C1112+1,B1112)=A1112,INDEX('040_現在位置'!$I$23:$R$43,21-C1112+1,B1112)=A1112)</f>
        <v>0</v>
      </c>
      <c r="E1112" t="e">
        <f t="shared" ca="1" si="45"/>
        <v>#N/A</v>
      </c>
      <c r="F1112">
        <f t="shared" si="46"/>
        <v>9</v>
      </c>
    </row>
    <row r="1113" spans="1:6">
      <c r="A1113" t="s">
        <v>9</v>
      </c>
      <c r="B1113">
        <v>6</v>
      </c>
      <c r="C1113">
        <v>10</v>
      </c>
      <c r="D1113" t="b" cm="1">
        <f t="array" aca="1" ref="D1113" ca="1">OR(INDEX(積み上げ状況,20-C1113+1,B1113)=A1113,INDEX('040_現在位置'!$I$23:$R$43,21-C1113+1,B1113)=A1113)</f>
        <v>0</v>
      </c>
      <c r="E1113" t="e">
        <f t="shared" ca="1" si="45"/>
        <v>#N/A</v>
      </c>
      <c r="F1113">
        <f t="shared" si="46"/>
        <v>10</v>
      </c>
    </row>
    <row r="1114" spans="1:6">
      <c r="A1114" t="s">
        <v>9</v>
      </c>
      <c r="B1114">
        <v>6</v>
      </c>
      <c r="C1114">
        <v>11</v>
      </c>
      <c r="D1114" t="b" cm="1">
        <f t="array" aca="1" ref="D1114" ca="1">OR(INDEX(積み上げ状況,20-C1114+1,B1114)=A1114,INDEX('040_現在位置'!$I$23:$R$43,21-C1114+1,B1114)=A1114)</f>
        <v>0</v>
      </c>
      <c r="E1114" t="e">
        <f t="shared" ca="1" si="45"/>
        <v>#N/A</v>
      </c>
      <c r="F1114">
        <f t="shared" si="46"/>
        <v>11</v>
      </c>
    </row>
    <row r="1115" spans="1:6">
      <c r="A1115" t="s">
        <v>9</v>
      </c>
      <c r="B1115">
        <v>6</v>
      </c>
      <c r="C1115">
        <v>12</v>
      </c>
      <c r="D1115" t="b" cm="1">
        <f t="array" aca="1" ref="D1115" ca="1">OR(INDEX(積み上げ状況,20-C1115+1,B1115)=A1115,INDEX('040_現在位置'!$I$23:$R$43,21-C1115+1,B1115)=A1115)</f>
        <v>0</v>
      </c>
      <c r="E1115" t="e">
        <f t="shared" ca="1" si="45"/>
        <v>#N/A</v>
      </c>
      <c r="F1115">
        <f t="shared" si="46"/>
        <v>12</v>
      </c>
    </row>
    <row r="1116" spans="1:6">
      <c r="A1116" t="s">
        <v>9</v>
      </c>
      <c r="B1116">
        <v>6</v>
      </c>
      <c r="C1116">
        <v>13</v>
      </c>
      <c r="D1116" t="b" cm="1">
        <f t="array" aca="1" ref="D1116" ca="1">OR(INDEX(積み上げ状況,20-C1116+1,B1116)=A1116,INDEX('040_現在位置'!$I$23:$R$43,21-C1116+1,B1116)=A1116)</f>
        <v>0</v>
      </c>
      <c r="E1116" t="e">
        <f t="shared" ca="1" si="45"/>
        <v>#N/A</v>
      </c>
      <c r="F1116">
        <f t="shared" si="46"/>
        <v>13</v>
      </c>
    </row>
    <row r="1117" spans="1:6">
      <c r="A1117" t="s">
        <v>9</v>
      </c>
      <c r="B1117">
        <v>6</v>
      </c>
      <c r="C1117">
        <v>14</v>
      </c>
      <c r="D1117" t="b" cm="1">
        <f t="array" aca="1" ref="D1117" ca="1">OR(INDEX(積み上げ状況,20-C1117+1,B1117)=A1117,INDEX('040_現在位置'!$I$23:$R$43,21-C1117+1,B1117)=A1117)</f>
        <v>0</v>
      </c>
      <c r="E1117" t="e">
        <f t="shared" ca="1" si="45"/>
        <v>#N/A</v>
      </c>
      <c r="F1117">
        <f t="shared" si="46"/>
        <v>14</v>
      </c>
    </row>
    <row r="1118" spans="1:6">
      <c r="A1118" t="s">
        <v>9</v>
      </c>
      <c r="B1118">
        <v>6</v>
      </c>
      <c r="C1118">
        <v>15</v>
      </c>
      <c r="D1118" t="b" cm="1">
        <f t="array" aca="1" ref="D1118" ca="1">OR(INDEX(積み上げ状況,20-C1118+1,B1118)=A1118,INDEX('040_現在位置'!$I$23:$R$43,21-C1118+1,B1118)=A1118)</f>
        <v>0</v>
      </c>
      <c r="E1118" t="e">
        <f t="shared" ca="1" si="45"/>
        <v>#N/A</v>
      </c>
      <c r="F1118">
        <f t="shared" si="46"/>
        <v>15</v>
      </c>
    </row>
    <row r="1119" spans="1:6">
      <c r="A1119" t="s">
        <v>9</v>
      </c>
      <c r="B1119">
        <v>6</v>
      </c>
      <c r="C1119">
        <v>16</v>
      </c>
      <c r="D1119" t="b" cm="1">
        <f t="array" aca="1" ref="D1119" ca="1">OR(INDEX(積み上げ状況,20-C1119+1,B1119)=A1119,INDEX('040_現在位置'!$I$23:$R$43,21-C1119+1,B1119)=A1119)</f>
        <v>0</v>
      </c>
      <c r="E1119" t="e">
        <f t="shared" ca="1" si="45"/>
        <v>#N/A</v>
      </c>
      <c r="F1119">
        <f t="shared" si="46"/>
        <v>16</v>
      </c>
    </row>
    <row r="1120" spans="1:6">
      <c r="A1120" t="s">
        <v>9</v>
      </c>
      <c r="B1120">
        <v>6</v>
      </c>
      <c r="C1120">
        <v>17</v>
      </c>
      <c r="D1120" t="b" cm="1">
        <f t="array" aca="1" ref="D1120" ca="1">OR(INDEX(積み上げ状況,20-C1120+1,B1120)=A1120,INDEX('040_現在位置'!$I$23:$R$43,21-C1120+1,B1120)=A1120)</f>
        <v>0</v>
      </c>
      <c r="E1120" t="e">
        <f t="shared" ca="1" si="45"/>
        <v>#N/A</v>
      </c>
      <c r="F1120">
        <f t="shared" si="46"/>
        <v>17</v>
      </c>
    </row>
    <row r="1121" spans="1:6">
      <c r="A1121" t="s">
        <v>9</v>
      </c>
      <c r="B1121">
        <v>6</v>
      </c>
      <c r="C1121">
        <v>18</v>
      </c>
      <c r="D1121" t="b" cm="1">
        <f t="array" aca="1" ref="D1121" ca="1">OR(INDEX(積み上げ状況,20-C1121+1,B1121)=A1121,INDEX('040_現在位置'!$I$23:$R$43,21-C1121+1,B1121)=A1121)</f>
        <v>0</v>
      </c>
      <c r="E1121" t="e">
        <f t="shared" ca="1" si="45"/>
        <v>#N/A</v>
      </c>
      <c r="F1121">
        <f t="shared" si="46"/>
        <v>18</v>
      </c>
    </row>
    <row r="1122" spans="1:6">
      <c r="A1122" t="s">
        <v>9</v>
      </c>
      <c r="B1122">
        <v>6</v>
      </c>
      <c r="C1122">
        <v>19</v>
      </c>
      <c r="D1122" t="b" cm="1">
        <f t="array" aca="1" ref="D1122" ca="1">OR(INDEX(積み上げ状況,20-C1122+1,B1122)=A1122,INDEX('040_現在位置'!$I$23:$R$43,21-C1122+1,B1122)=A1122)</f>
        <v>0</v>
      </c>
      <c r="E1122" t="e">
        <f t="shared" ca="1" si="45"/>
        <v>#N/A</v>
      </c>
      <c r="F1122">
        <f t="shared" si="46"/>
        <v>19</v>
      </c>
    </row>
    <row r="1123" spans="1:6">
      <c r="A1123" t="s">
        <v>9</v>
      </c>
      <c r="B1123">
        <v>6</v>
      </c>
      <c r="C1123">
        <v>20</v>
      </c>
      <c r="D1123" t="b" cm="1">
        <f t="array" aca="1" ref="D1123" ca="1">OR(INDEX(積み上げ状況,20-C1123+1,B1123)=A1123,INDEX('040_現在位置'!$I$23:$R$43,21-C1123+1,B1123)=A1123)</f>
        <v>0</v>
      </c>
      <c r="E1123" t="e">
        <f t="shared" ca="1" si="45"/>
        <v>#N/A</v>
      </c>
      <c r="F1123">
        <f t="shared" si="46"/>
        <v>20</v>
      </c>
    </row>
    <row r="1124" spans="1:6">
      <c r="A1124" t="s">
        <v>9</v>
      </c>
      <c r="B1124">
        <v>7</v>
      </c>
      <c r="C1124">
        <v>1</v>
      </c>
      <c r="D1124" t="b" cm="1">
        <f t="array" aca="1" ref="D1124" ca="1">OR(INDEX(積み上げ状況,20-C1124+1,B1124)=A1124,INDEX('040_現在位置'!$I$23:$R$43,21-C1124+1,B1124)=A1124)</f>
        <v>0</v>
      </c>
      <c r="E1124" t="e">
        <f t="shared" ca="1" si="45"/>
        <v>#N/A</v>
      </c>
      <c r="F1124">
        <f t="shared" si="46"/>
        <v>1</v>
      </c>
    </row>
    <row r="1125" spans="1:6">
      <c r="A1125" t="s">
        <v>9</v>
      </c>
      <c r="B1125">
        <v>7</v>
      </c>
      <c r="C1125">
        <v>2</v>
      </c>
      <c r="D1125" t="b" cm="1">
        <f t="array" aca="1" ref="D1125" ca="1">OR(INDEX(積み上げ状況,20-C1125+1,B1125)=A1125,INDEX('040_現在位置'!$I$23:$R$43,21-C1125+1,B1125)=A1125)</f>
        <v>0</v>
      </c>
      <c r="E1125" t="e">
        <f t="shared" ca="1" si="45"/>
        <v>#N/A</v>
      </c>
      <c r="F1125">
        <f t="shared" si="46"/>
        <v>2</v>
      </c>
    </row>
    <row r="1126" spans="1:6">
      <c r="A1126" t="s">
        <v>9</v>
      </c>
      <c r="B1126">
        <v>7</v>
      </c>
      <c r="C1126">
        <v>3</v>
      </c>
      <c r="D1126" t="b" cm="1">
        <f t="array" aca="1" ref="D1126" ca="1">OR(INDEX(積み上げ状況,20-C1126+1,B1126)=A1126,INDEX('040_現在位置'!$I$23:$R$43,21-C1126+1,B1126)=A1126)</f>
        <v>0</v>
      </c>
      <c r="E1126" t="e">
        <f t="shared" ca="1" si="45"/>
        <v>#N/A</v>
      </c>
      <c r="F1126">
        <f t="shared" si="46"/>
        <v>3</v>
      </c>
    </row>
    <row r="1127" spans="1:6">
      <c r="A1127" t="s">
        <v>9</v>
      </c>
      <c r="B1127">
        <v>7</v>
      </c>
      <c r="C1127">
        <v>4</v>
      </c>
      <c r="D1127" t="b" cm="1">
        <f t="array" aca="1" ref="D1127" ca="1">OR(INDEX(積み上げ状況,20-C1127+1,B1127)=A1127,INDEX('040_現在位置'!$I$23:$R$43,21-C1127+1,B1127)=A1127)</f>
        <v>0</v>
      </c>
      <c r="E1127" t="e">
        <f t="shared" ca="1" si="45"/>
        <v>#N/A</v>
      </c>
      <c r="F1127">
        <f t="shared" si="46"/>
        <v>4</v>
      </c>
    </row>
    <row r="1128" spans="1:6">
      <c r="A1128" t="s">
        <v>9</v>
      </c>
      <c r="B1128">
        <v>7</v>
      </c>
      <c r="C1128">
        <v>5</v>
      </c>
      <c r="D1128" t="b" cm="1">
        <f t="array" aca="1" ref="D1128" ca="1">OR(INDEX(積み上げ状況,20-C1128+1,B1128)=A1128,INDEX('040_現在位置'!$I$23:$R$43,21-C1128+1,B1128)=A1128)</f>
        <v>0</v>
      </c>
      <c r="E1128" t="e">
        <f t="shared" ca="1" si="45"/>
        <v>#N/A</v>
      </c>
      <c r="F1128">
        <f t="shared" si="46"/>
        <v>5</v>
      </c>
    </row>
    <row r="1129" spans="1:6">
      <c r="A1129" t="s">
        <v>9</v>
      </c>
      <c r="B1129">
        <v>7</v>
      </c>
      <c r="C1129">
        <v>6</v>
      </c>
      <c r="D1129" t="b" cm="1">
        <f t="array" aca="1" ref="D1129" ca="1">OR(INDEX(積み上げ状況,20-C1129+1,B1129)=A1129,INDEX('040_現在位置'!$I$23:$R$43,21-C1129+1,B1129)=A1129)</f>
        <v>0</v>
      </c>
      <c r="E1129" t="e">
        <f t="shared" ca="1" si="45"/>
        <v>#N/A</v>
      </c>
      <c r="F1129">
        <f t="shared" si="46"/>
        <v>6</v>
      </c>
    </row>
    <row r="1130" spans="1:6">
      <c r="A1130" t="s">
        <v>9</v>
      </c>
      <c r="B1130">
        <v>7</v>
      </c>
      <c r="C1130">
        <v>7</v>
      </c>
      <c r="D1130" t="b" cm="1">
        <f t="array" aca="1" ref="D1130" ca="1">OR(INDEX(積み上げ状況,20-C1130+1,B1130)=A1130,INDEX('040_現在位置'!$I$23:$R$43,21-C1130+1,B1130)=A1130)</f>
        <v>0</v>
      </c>
      <c r="E1130" t="e">
        <f t="shared" ca="1" si="45"/>
        <v>#N/A</v>
      </c>
      <c r="F1130">
        <f t="shared" si="46"/>
        <v>7</v>
      </c>
    </row>
    <row r="1131" spans="1:6">
      <c r="A1131" t="s">
        <v>9</v>
      </c>
      <c r="B1131">
        <v>7</v>
      </c>
      <c r="C1131">
        <v>8</v>
      </c>
      <c r="D1131" t="b" cm="1">
        <f t="array" aca="1" ref="D1131" ca="1">OR(INDEX(積み上げ状況,20-C1131+1,B1131)=A1131,INDEX('040_現在位置'!$I$23:$R$43,21-C1131+1,B1131)=A1131)</f>
        <v>0</v>
      </c>
      <c r="E1131" t="e">
        <f t="shared" ca="1" si="45"/>
        <v>#N/A</v>
      </c>
      <c r="F1131">
        <f t="shared" si="46"/>
        <v>8</v>
      </c>
    </row>
    <row r="1132" spans="1:6">
      <c r="A1132" t="s">
        <v>9</v>
      </c>
      <c r="B1132">
        <v>7</v>
      </c>
      <c r="C1132">
        <v>9</v>
      </c>
      <c r="D1132" t="b" cm="1">
        <f t="array" aca="1" ref="D1132" ca="1">OR(INDEX(積み上げ状況,20-C1132+1,B1132)=A1132,INDEX('040_現在位置'!$I$23:$R$43,21-C1132+1,B1132)=A1132)</f>
        <v>0</v>
      </c>
      <c r="E1132" t="e">
        <f t="shared" ca="1" si="45"/>
        <v>#N/A</v>
      </c>
      <c r="F1132">
        <f t="shared" si="46"/>
        <v>9</v>
      </c>
    </row>
    <row r="1133" spans="1:6">
      <c r="A1133" t="s">
        <v>9</v>
      </c>
      <c r="B1133">
        <v>7</v>
      </c>
      <c r="C1133">
        <v>10</v>
      </c>
      <c r="D1133" t="b" cm="1">
        <f t="array" aca="1" ref="D1133" ca="1">OR(INDEX(積み上げ状況,20-C1133+1,B1133)=A1133,INDEX('040_現在位置'!$I$23:$R$43,21-C1133+1,B1133)=A1133)</f>
        <v>0</v>
      </c>
      <c r="E1133" t="e">
        <f t="shared" ca="1" si="45"/>
        <v>#N/A</v>
      </c>
      <c r="F1133">
        <f t="shared" si="46"/>
        <v>10</v>
      </c>
    </row>
    <row r="1134" spans="1:6">
      <c r="A1134" t="s">
        <v>9</v>
      </c>
      <c r="B1134">
        <v>7</v>
      </c>
      <c r="C1134">
        <v>11</v>
      </c>
      <c r="D1134" t="b" cm="1">
        <f t="array" aca="1" ref="D1134" ca="1">OR(INDEX(積み上げ状況,20-C1134+1,B1134)=A1134,INDEX('040_現在位置'!$I$23:$R$43,21-C1134+1,B1134)=A1134)</f>
        <v>0</v>
      </c>
      <c r="E1134" t="e">
        <f t="shared" ca="1" si="45"/>
        <v>#N/A</v>
      </c>
      <c r="F1134">
        <f t="shared" si="46"/>
        <v>11</v>
      </c>
    </row>
    <row r="1135" spans="1:6">
      <c r="A1135" t="s">
        <v>9</v>
      </c>
      <c r="B1135">
        <v>7</v>
      </c>
      <c r="C1135">
        <v>12</v>
      </c>
      <c r="D1135" t="b" cm="1">
        <f t="array" aca="1" ref="D1135" ca="1">OR(INDEX(積み上げ状況,20-C1135+1,B1135)=A1135,INDEX('040_現在位置'!$I$23:$R$43,21-C1135+1,B1135)=A1135)</f>
        <v>0</v>
      </c>
      <c r="E1135" t="e">
        <f t="shared" ca="1" si="45"/>
        <v>#N/A</v>
      </c>
      <c r="F1135">
        <f t="shared" si="46"/>
        <v>12</v>
      </c>
    </row>
    <row r="1136" spans="1:6">
      <c r="A1136" t="s">
        <v>9</v>
      </c>
      <c r="B1136">
        <v>7</v>
      </c>
      <c r="C1136">
        <v>13</v>
      </c>
      <c r="D1136" t="b" cm="1">
        <f t="array" aca="1" ref="D1136" ca="1">OR(INDEX(積み上げ状況,20-C1136+1,B1136)=A1136,INDEX('040_現在位置'!$I$23:$R$43,21-C1136+1,B1136)=A1136)</f>
        <v>0</v>
      </c>
      <c r="E1136" t="e">
        <f t="shared" ca="1" si="45"/>
        <v>#N/A</v>
      </c>
      <c r="F1136">
        <f t="shared" si="46"/>
        <v>13</v>
      </c>
    </row>
    <row r="1137" spans="1:6">
      <c r="A1137" t="s">
        <v>9</v>
      </c>
      <c r="B1137">
        <v>7</v>
      </c>
      <c r="C1137">
        <v>14</v>
      </c>
      <c r="D1137" t="b" cm="1">
        <f t="array" aca="1" ref="D1137" ca="1">OR(INDEX(積み上げ状況,20-C1137+1,B1137)=A1137,INDEX('040_現在位置'!$I$23:$R$43,21-C1137+1,B1137)=A1137)</f>
        <v>0</v>
      </c>
      <c r="E1137" t="e">
        <f t="shared" ca="1" si="45"/>
        <v>#N/A</v>
      </c>
      <c r="F1137">
        <f t="shared" si="46"/>
        <v>14</v>
      </c>
    </row>
    <row r="1138" spans="1:6">
      <c r="A1138" t="s">
        <v>9</v>
      </c>
      <c r="B1138">
        <v>7</v>
      </c>
      <c r="C1138">
        <v>15</v>
      </c>
      <c r="D1138" t="b" cm="1">
        <f t="array" aca="1" ref="D1138" ca="1">OR(INDEX(積み上げ状況,20-C1138+1,B1138)=A1138,INDEX('040_現在位置'!$I$23:$R$43,21-C1138+1,B1138)=A1138)</f>
        <v>0</v>
      </c>
      <c r="E1138" t="e">
        <f t="shared" ca="1" si="45"/>
        <v>#N/A</v>
      </c>
      <c r="F1138">
        <f t="shared" si="46"/>
        <v>15</v>
      </c>
    </row>
    <row r="1139" spans="1:6">
      <c r="A1139" t="s">
        <v>9</v>
      </c>
      <c r="B1139">
        <v>7</v>
      </c>
      <c r="C1139">
        <v>16</v>
      </c>
      <c r="D1139" t="b" cm="1">
        <f t="array" aca="1" ref="D1139" ca="1">OR(INDEX(積み上げ状況,20-C1139+1,B1139)=A1139,INDEX('040_現在位置'!$I$23:$R$43,21-C1139+1,B1139)=A1139)</f>
        <v>0</v>
      </c>
      <c r="E1139" t="e">
        <f t="shared" ca="1" si="45"/>
        <v>#N/A</v>
      </c>
      <c r="F1139">
        <f t="shared" si="46"/>
        <v>16</v>
      </c>
    </row>
    <row r="1140" spans="1:6">
      <c r="A1140" t="s">
        <v>9</v>
      </c>
      <c r="B1140">
        <v>7</v>
      </c>
      <c r="C1140">
        <v>17</v>
      </c>
      <c r="D1140" t="b" cm="1">
        <f t="array" aca="1" ref="D1140" ca="1">OR(INDEX(積み上げ状況,20-C1140+1,B1140)=A1140,INDEX('040_現在位置'!$I$23:$R$43,21-C1140+1,B1140)=A1140)</f>
        <v>0</v>
      </c>
      <c r="E1140" t="e">
        <f t="shared" ca="1" si="45"/>
        <v>#N/A</v>
      </c>
      <c r="F1140">
        <f t="shared" si="46"/>
        <v>17</v>
      </c>
    </row>
    <row r="1141" spans="1:6">
      <c r="A1141" t="s">
        <v>9</v>
      </c>
      <c r="B1141">
        <v>7</v>
      </c>
      <c r="C1141">
        <v>18</v>
      </c>
      <c r="D1141" t="b" cm="1">
        <f t="array" aca="1" ref="D1141" ca="1">OR(INDEX(積み上げ状況,20-C1141+1,B1141)=A1141,INDEX('040_現在位置'!$I$23:$R$43,21-C1141+1,B1141)=A1141)</f>
        <v>0</v>
      </c>
      <c r="E1141" t="e">
        <f t="shared" ca="1" si="45"/>
        <v>#N/A</v>
      </c>
      <c r="F1141">
        <f t="shared" si="46"/>
        <v>18</v>
      </c>
    </row>
    <row r="1142" spans="1:6">
      <c r="A1142" t="s">
        <v>9</v>
      </c>
      <c r="B1142">
        <v>7</v>
      </c>
      <c r="C1142">
        <v>19</v>
      </c>
      <c r="D1142" t="b" cm="1">
        <f t="array" aca="1" ref="D1142" ca="1">OR(INDEX(積み上げ状況,20-C1142+1,B1142)=A1142,INDEX('040_現在位置'!$I$23:$R$43,21-C1142+1,B1142)=A1142)</f>
        <v>0</v>
      </c>
      <c r="E1142" t="e">
        <f t="shared" ca="1" si="45"/>
        <v>#N/A</v>
      </c>
      <c r="F1142">
        <f t="shared" si="46"/>
        <v>19</v>
      </c>
    </row>
    <row r="1143" spans="1:6">
      <c r="A1143" t="s">
        <v>9</v>
      </c>
      <c r="B1143">
        <v>7</v>
      </c>
      <c r="C1143">
        <v>20</v>
      </c>
      <c r="D1143" t="b" cm="1">
        <f t="array" aca="1" ref="D1143" ca="1">OR(INDEX(積み上げ状況,20-C1143+1,B1143)=A1143,INDEX('040_現在位置'!$I$23:$R$43,21-C1143+1,B1143)=A1143)</f>
        <v>0</v>
      </c>
      <c r="E1143" t="e">
        <f t="shared" ca="1" si="45"/>
        <v>#N/A</v>
      </c>
      <c r="F1143">
        <f t="shared" si="46"/>
        <v>20</v>
      </c>
    </row>
    <row r="1144" spans="1:6">
      <c r="A1144" t="s">
        <v>9</v>
      </c>
      <c r="B1144">
        <v>8</v>
      </c>
      <c r="C1144">
        <v>1</v>
      </c>
      <c r="D1144" t="b" cm="1">
        <f t="array" aca="1" ref="D1144" ca="1">OR(INDEX(積み上げ状況,20-C1144+1,B1144)=A1144,INDEX('040_現在位置'!$I$23:$R$43,21-C1144+1,B1144)=A1144)</f>
        <v>0</v>
      </c>
      <c r="E1144" t="e">
        <f t="shared" ca="1" si="45"/>
        <v>#N/A</v>
      </c>
      <c r="F1144">
        <f t="shared" si="46"/>
        <v>1</v>
      </c>
    </row>
    <row r="1145" spans="1:6">
      <c r="A1145" t="s">
        <v>9</v>
      </c>
      <c r="B1145">
        <v>8</v>
      </c>
      <c r="C1145">
        <v>2</v>
      </c>
      <c r="D1145" t="b" cm="1">
        <f t="array" aca="1" ref="D1145" ca="1">OR(INDEX(積み上げ状況,20-C1145+1,B1145)=A1145,INDEX('040_現在位置'!$I$23:$R$43,21-C1145+1,B1145)=A1145)</f>
        <v>0</v>
      </c>
      <c r="E1145" t="e">
        <f t="shared" ca="1" si="45"/>
        <v>#N/A</v>
      </c>
      <c r="F1145">
        <f t="shared" si="46"/>
        <v>2</v>
      </c>
    </row>
    <row r="1146" spans="1:6">
      <c r="A1146" t="s">
        <v>9</v>
      </c>
      <c r="B1146">
        <v>8</v>
      </c>
      <c r="C1146">
        <v>3</v>
      </c>
      <c r="D1146" t="b" cm="1">
        <f t="array" aca="1" ref="D1146" ca="1">OR(INDEX(積み上げ状況,20-C1146+1,B1146)=A1146,INDEX('040_現在位置'!$I$23:$R$43,21-C1146+1,B1146)=A1146)</f>
        <v>0</v>
      </c>
      <c r="E1146" t="e">
        <f t="shared" ca="1" si="45"/>
        <v>#N/A</v>
      </c>
      <c r="F1146">
        <f t="shared" si="46"/>
        <v>3</v>
      </c>
    </row>
    <row r="1147" spans="1:6">
      <c r="A1147" t="s">
        <v>9</v>
      </c>
      <c r="B1147">
        <v>8</v>
      </c>
      <c r="C1147">
        <v>4</v>
      </c>
      <c r="D1147" t="b" cm="1">
        <f t="array" aca="1" ref="D1147" ca="1">OR(INDEX(積み上げ状況,20-C1147+1,B1147)=A1147,INDEX('040_現在位置'!$I$23:$R$43,21-C1147+1,B1147)=A1147)</f>
        <v>0</v>
      </c>
      <c r="E1147" t="e">
        <f t="shared" ca="1" si="45"/>
        <v>#N/A</v>
      </c>
      <c r="F1147">
        <f t="shared" si="46"/>
        <v>4</v>
      </c>
    </row>
    <row r="1148" spans="1:6">
      <c r="A1148" t="s">
        <v>9</v>
      </c>
      <c r="B1148">
        <v>8</v>
      </c>
      <c r="C1148">
        <v>5</v>
      </c>
      <c r="D1148" t="b" cm="1">
        <f t="array" aca="1" ref="D1148" ca="1">OR(INDEX(積み上げ状況,20-C1148+1,B1148)=A1148,INDEX('040_現在位置'!$I$23:$R$43,21-C1148+1,B1148)=A1148)</f>
        <v>0</v>
      </c>
      <c r="E1148" t="e">
        <f t="shared" ca="1" si="45"/>
        <v>#N/A</v>
      </c>
      <c r="F1148">
        <f t="shared" si="46"/>
        <v>5</v>
      </c>
    </row>
    <row r="1149" spans="1:6">
      <c r="A1149" t="s">
        <v>9</v>
      </c>
      <c r="B1149">
        <v>8</v>
      </c>
      <c r="C1149">
        <v>6</v>
      </c>
      <c r="D1149" t="b" cm="1">
        <f t="array" aca="1" ref="D1149" ca="1">OR(INDEX(積み上げ状況,20-C1149+1,B1149)=A1149,INDEX('040_現在位置'!$I$23:$R$43,21-C1149+1,B1149)=A1149)</f>
        <v>0</v>
      </c>
      <c r="E1149" t="e">
        <f t="shared" ca="1" si="45"/>
        <v>#N/A</v>
      </c>
      <c r="F1149">
        <f t="shared" si="46"/>
        <v>6</v>
      </c>
    </row>
    <row r="1150" spans="1:6">
      <c r="A1150" t="s">
        <v>9</v>
      </c>
      <c r="B1150">
        <v>8</v>
      </c>
      <c r="C1150">
        <v>7</v>
      </c>
      <c r="D1150" t="b" cm="1">
        <f t="array" aca="1" ref="D1150" ca="1">OR(INDEX(積み上げ状況,20-C1150+1,B1150)=A1150,INDEX('040_現在位置'!$I$23:$R$43,21-C1150+1,B1150)=A1150)</f>
        <v>0</v>
      </c>
      <c r="E1150" t="e">
        <f t="shared" ca="1" si="45"/>
        <v>#N/A</v>
      </c>
      <c r="F1150">
        <f t="shared" si="46"/>
        <v>7</v>
      </c>
    </row>
    <row r="1151" spans="1:6">
      <c r="A1151" t="s">
        <v>9</v>
      </c>
      <c r="B1151">
        <v>8</v>
      </c>
      <c r="C1151">
        <v>8</v>
      </c>
      <c r="D1151" t="b" cm="1">
        <f t="array" aca="1" ref="D1151" ca="1">OR(INDEX(積み上げ状況,20-C1151+1,B1151)=A1151,INDEX('040_現在位置'!$I$23:$R$43,21-C1151+1,B1151)=A1151)</f>
        <v>0</v>
      </c>
      <c r="E1151" t="e">
        <f t="shared" ca="1" si="45"/>
        <v>#N/A</v>
      </c>
      <c r="F1151">
        <f t="shared" si="46"/>
        <v>8</v>
      </c>
    </row>
    <row r="1152" spans="1:6">
      <c r="A1152" t="s">
        <v>9</v>
      </c>
      <c r="B1152">
        <v>8</v>
      </c>
      <c r="C1152">
        <v>9</v>
      </c>
      <c r="D1152" t="b" cm="1">
        <f t="array" aca="1" ref="D1152" ca="1">OR(INDEX(積み上げ状況,20-C1152+1,B1152)=A1152,INDEX('040_現在位置'!$I$23:$R$43,21-C1152+1,B1152)=A1152)</f>
        <v>0</v>
      </c>
      <c r="E1152" t="e">
        <f t="shared" ca="1" si="45"/>
        <v>#N/A</v>
      </c>
      <c r="F1152">
        <f t="shared" si="46"/>
        <v>9</v>
      </c>
    </row>
    <row r="1153" spans="1:6">
      <c r="A1153" t="s">
        <v>9</v>
      </c>
      <c r="B1153">
        <v>8</v>
      </c>
      <c r="C1153">
        <v>10</v>
      </c>
      <c r="D1153" t="b" cm="1">
        <f t="array" aca="1" ref="D1153" ca="1">OR(INDEX(積み上げ状況,20-C1153+1,B1153)=A1153,INDEX('040_現在位置'!$I$23:$R$43,21-C1153+1,B1153)=A1153)</f>
        <v>0</v>
      </c>
      <c r="E1153" t="e">
        <f t="shared" ca="1" si="45"/>
        <v>#N/A</v>
      </c>
      <c r="F1153">
        <f t="shared" si="46"/>
        <v>10</v>
      </c>
    </row>
    <row r="1154" spans="1:6">
      <c r="A1154" t="s">
        <v>9</v>
      </c>
      <c r="B1154">
        <v>8</v>
      </c>
      <c r="C1154">
        <v>11</v>
      </c>
      <c r="D1154" t="b" cm="1">
        <f t="array" aca="1" ref="D1154" ca="1">OR(INDEX(積み上げ状況,20-C1154+1,B1154)=A1154,INDEX('040_現在位置'!$I$23:$R$43,21-C1154+1,B1154)=A1154)</f>
        <v>0</v>
      </c>
      <c r="E1154" t="e">
        <f t="shared" ca="1" si="45"/>
        <v>#N/A</v>
      </c>
      <c r="F1154">
        <f t="shared" si="46"/>
        <v>11</v>
      </c>
    </row>
    <row r="1155" spans="1:6">
      <c r="A1155" t="s">
        <v>9</v>
      </c>
      <c r="B1155">
        <v>8</v>
      </c>
      <c r="C1155">
        <v>12</v>
      </c>
      <c r="D1155" t="b" cm="1">
        <f t="array" aca="1" ref="D1155" ca="1">OR(INDEX(積み上げ状況,20-C1155+1,B1155)=A1155,INDEX('040_現在位置'!$I$23:$R$43,21-C1155+1,B1155)=A1155)</f>
        <v>0</v>
      </c>
      <c r="E1155" t="e">
        <f t="shared" ca="1" si="45"/>
        <v>#N/A</v>
      </c>
      <c r="F1155">
        <f t="shared" si="46"/>
        <v>12</v>
      </c>
    </row>
    <row r="1156" spans="1:6">
      <c r="A1156" t="s">
        <v>9</v>
      </c>
      <c r="B1156">
        <v>8</v>
      </c>
      <c r="C1156">
        <v>13</v>
      </c>
      <c r="D1156" t="b" cm="1">
        <f t="array" aca="1" ref="D1156" ca="1">OR(INDEX(積み上げ状況,20-C1156+1,B1156)=A1156,INDEX('040_現在位置'!$I$23:$R$43,21-C1156+1,B1156)=A1156)</f>
        <v>0</v>
      </c>
      <c r="E1156" t="e">
        <f t="shared" ca="1" si="45"/>
        <v>#N/A</v>
      </c>
      <c r="F1156">
        <f t="shared" si="46"/>
        <v>13</v>
      </c>
    </row>
    <row r="1157" spans="1:6">
      <c r="A1157" t="s">
        <v>9</v>
      </c>
      <c r="B1157">
        <v>8</v>
      </c>
      <c r="C1157">
        <v>14</v>
      </c>
      <c r="D1157" t="b" cm="1">
        <f t="array" aca="1" ref="D1157" ca="1">OR(INDEX(積み上げ状況,20-C1157+1,B1157)=A1157,INDEX('040_現在位置'!$I$23:$R$43,21-C1157+1,B1157)=A1157)</f>
        <v>0</v>
      </c>
      <c r="E1157" t="e">
        <f t="shared" ref="E1157:E1220" ca="1" si="47">IF(D1157,B1157,NA())</f>
        <v>#N/A</v>
      </c>
      <c r="F1157">
        <f t="shared" si="46"/>
        <v>14</v>
      </c>
    </row>
    <row r="1158" spans="1:6">
      <c r="A1158" t="s">
        <v>9</v>
      </c>
      <c r="B1158">
        <v>8</v>
      </c>
      <c r="C1158">
        <v>15</v>
      </c>
      <c r="D1158" t="b" cm="1">
        <f t="array" aca="1" ref="D1158" ca="1">OR(INDEX(積み上げ状況,20-C1158+1,B1158)=A1158,INDEX('040_現在位置'!$I$23:$R$43,21-C1158+1,B1158)=A1158)</f>
        <v>0</v>
      </c>
      <c r="E1158" t="e">
        <f t="shared" ca="1" si="47"/>
        <v>#N/A</v>
      </c>
      <c r="F1158">
        <f t="shared" si="46"/>
        <v>15</v>
      </c>
    </row>
    <row r="1159" spans="1:6">
      <c r="A1159" t="s">
        <v>9</v>
      </c>
      <c r="B1159">
        <v>8</v>
      </c>
      <c r="C1159">
        <v>16</v>
      </c>
      <c r="D1159" t="b" cm="1">
        <f t="array" aca="1" ref="D1159" ca="1">OR(INDEX(積み上げ状況,20-C1159+1,B1159)=A1159,INDEX('040_現在位置'!$I$23:$R$43,21-C1159+1,B1159)=A1159)</f>
        <v>0</v>
      </c>
      <c r="E1159" t="e">
        <f t="shared" ca="1" si="47"/>
        <v>#N/A</v>
      </c>
      <c r="F1159">
        <f t="shared" si="46"/>
        <v>16</v>
      </c>
    </row>
    <row r="1160" spans="1:6">
      <c r="A1160" t="s">
        <v>9</v>
      </c>
      <c r="B1160">
        <v>8</v>
      </c>
      <c r="C1160">
        <v>17</v>
      </c>
      <c r="D1160" t="b" cm="1">
        <f t="array" aca="1" ref="D1160" ca="1">OR(INDEX(積み上げ状況,20-C1160+1,B1160)=A1160,INDEX('040_現在位置'!$I$23:$R$43,21-C1160+1,B1160)=A1160)</f>
        <v>0</v>
      </c>
      <c r="E1160" t="e">
        <f t="shared" ca="1" si="47"/>
        <v>#N/A</v>
      </c>
      <c r="F1160">
        <f t="shared" si="46"/>
        <v>17</v>
      </c>
    </row>
    <row r="1161" spans="1:6">
      <c r="A1161" t="s">
        <v>9</v>
      </c>
      <c r="B1161">
        <v>8</v>
      </c>
      <c r="C1161">
        <v>18</v>
      </c>
      <c r="D1161" t="b" cm="1">
        <f t="array" aca="1" ref="D1161" ca="1">OR(INDEX(積み上げ状況,20-C1161+1,B1161)=A1161,INDEX('040_現在位置'!$I$23:$R$43,21-C1161+1,B1161)=A1161)</f>
        <v>0</v>
      </c>
      <c r="E1161" t="e">
        <f t="shared" ca="1" si="47"/>
        <v>#N/A</v>
      </c>
      <c r="F1161">
        <f t="shared" si="46"/>
        <v>18</v>
      </c>
    </row>
    <row r="1162" spans="1:6">
      <c r="A1162" t="s">
        <v>9</v>
      </c>
      <c r="B1162">
        <v>8</v>
      </c>
      <c r="C1162">
        <v>19</v>
      </c>
      <c r="D1162" t="b" cm="1">
        <f t="array" aca="1" ref="D1162" ca="1">OR(INDEX(積み上げ状況,20-C1162+1,B1162)=A1162,INDEX('040_現在位置'!$I$23:$R$43,21-C1162+1,B1162)=A1162)</f>
        <v>0</v>
      </c>
      <c r="E1162" t="e">
        <f t="shared" ca="1" si="47"/>
        <v>#N/A</v>
      </c>
      <c r="F1162">
        <f t="shared" si="46"/>
        <v>19</v>
      </c>
    </row>
    <row r="1163" spans="1:6">
      <c r="A1163" t="s">
        <v>9</v>
      </c>
      <c r="B1163">
        <v>8</v>
      </c>
      <c r="C1163">
        <v>20</v>
      </c>
      <c r="D1163" t="b" cm="1">
        <f t="array" aca="1" ref="D1163" ca="1">OR(INDEX(積み上げ状況,20-C1163+1,B1163)=A1163,INDEX('040_現在位置'!$I$23:$R$43,21-C1163+1,B1163)=A1163)</f>
        <v>0</v>
      </c>
      <c r="E1163" t="e">
        <f t="shared" ca="1" si="47"/>
        <v>#N/A</v>
      </c>
      <c r="F1163">
        <f t="shared" si="46"/>
        <v>20</v>
      </c>
    </row>
    <row r="1164" spans="1:6">
      <c r="A1164" t="s">
        <v>9</v>
      </c>
      <c r="B1164">
        <v>9</v>
      </c>
      <c r="C1164">
        <v>1</v>
      </c>
      <c r="D1164" t="b" cm="1">
        <f t="array" aca="1" ref="D1164" ca="1">OR(INDEX(積み上げ状況,20-C1164+1,B1164)=A1164,INDEX('040_現在位置'!$I$23:$R$43,21-C1164+1,B1164)=A1164)</f>
        <v>0</v>
      </c>
      <c r="E1164" t="e">
        <f t="shared" ca="1" si="47"/>
        <v>#N/A</v>
      </c>
      <c r="F1164">
        <f t="shared" si="46"/>
        <v>1</v>
      </c>
    </row>
    <row r="1165" spans="1:6">
      <c r="A1165" t="s">
        <v>9</v>
      </c>
      <c r="B1165">
        <v>9</v>
      </c>
      <c r="C1165">
        <v>2</v>
      </c>
      <c r="D1165" t="b" cm="1">
        <f t="array" aca="1" ref="D1165" ca="1">OR(INDEX(積み上げ状況,20-C1165+1,B1165)=A1165,INDEX('040_現在位置'!$I$23:$R$43,21-C1165+1,B1165)=A1165)</f>
        <v>0</v>
      </c>
      <c r="E1165" t="e">
        <f t="shared" ca="1" si="47"/>
        <v>#N/A</v>
      </c>
      <c r="F1165">
        <f t="shared" ref="F1165:F1228" si="48">C1165</f>
        <v>2</v>
      </c>
    </row>
    <row r="1166" spans="1:6">
      <c r="A1166" t="s">
        <v>9</v>
      </c>
      <c r="B1166">
        <v>9</v>
      </c>
      <c r="C1166">
        <v>3</v>
      </c>
      <c r="D1166" t="b" cm="1">
        <f t="array" aca="1" ref="D1166" ca="1">OR(INDEX(積み上げ状況,20-C1166+1,B1166)=A1166,INDEX('040_現在位置'!$I$23:$R$43,21-C1166+1,B1166)=A1166)</f>
        <v>0</v>
      </c>
      <c r="E1166" t="e">
        <f t="shared" ca="1" si="47"/>
        <v>#N/A</v>
      </c>
      <c r="F1166">
        <f t="shared" si="48"/>
        <v>3</v>
      </c>
    </row>
    <row r="1167" spans="1:6">
      <c r="A1167" t="s">
        <v>9</v>
      </c>
      <c r="B1167">
        <v>9</v>
      </c>
      <c r="C1167">
        <v>4</v>
      </c>
      <c r="D1167" t="b" cm="1">
        <f t="array" aca="1" ref="D1167" ca="1">OR(INDEX(積み上げ状況,20-C1167+1,B1167)=A1167,INDEX('040_現在位置'!$I$23:$R$43,21-C1167+1,B1167)=A1167)</f>
        <v>0</v>
      </c>
      <c r="E1167" t="e">
        <f t="shared" ca="1" si="47"/>
        <v>#N/A</v>
      </c>
      <c r="F1167">
        <f t="shared" si="48"/>
        <v>4</v>
      </c>
    </row>
    <row r="1168" spans="1:6">
      <c r="A1168" t="s">
        <v>9</v>
      </c>
      <c r="B1168">
        <v>9</v>
      </c>
      <c r="C1168">
        <v>5</v>
      </c>
      <c r="D1168" t="b" cm="1">
        <f t="array" aca="1" ref="D1168" ca="1">OR(INDEX(積み上げ状況,20-C1168+1,B1168)=A1168,INDEX('040_現在位置'!$I$23:$R$43,21-C1168+1,B1168)=A1168)</f>
        <v>0</v>
      </c>
      <c r="E1168" t="e">
        <f t="shared" ca="1" si="47"/>
        <v>#N/A</v>
      </c>
      <c r="F1168">
        <f t="shared" si="48"/>
        <v>5</v>
      </c>
    </row>
    <row r="1169" spans="1:6">
      <c r="A1169" t="s">
        <v>9</v>
      </c>
      <c r="B1169">
        <v>9</v>
      </c>
      <c r="C1169">
        <v>6</v>
      </c>
      <c r="D1169" t="b" cm="1">
        <f t="array" aca="1" ref="D1169" ca="1">OR(INDEX(積み上げ状況,20-C1169+1,B1169)=A1169,INDEX('040_現在位置'!$I$23:$R$43,21-C1169+1,B1169)=A1169)</f>
        <v>0</v>
      </c>
      <c r="E1169" t="e">
        <f t="shared" ca="1" si="47"/>
        <v>#N/A</v>
      </c>
      <c r="F1169">
        <f t="shared" si="48"/>
        <v>6</v>
      </c>
    </row>
    <row r="1170" spans="1:6">
      <c r="A1170" t="s">
        <v>9</v>
      </c>
      <c r="B1170">
        <v>9</v>
      </c>
      <c r="C1170">
        <v>7</v>
      </c>
      <c r="D1170" t="b" cm="1">
        <f t="array" aca="1" ref="D1170" ca="1">OR(INDEX(積み上げ状況,20-C1170+1,B1170)=A1170,INDEX('040_現在位置'!$I$23:$R$43,21-C1170+1,B1170)=A1170)</f>
        <v>0</v>
      </c>
      <c r="E1170" t="e">
        <f t="shared" ca="1" si="47"/>
        <v>#N/A</v>
      </c>
      <c r="F1170">
        <f t="shared" si="48"/>
        <v>7</v>
      </c>
    </row>
    <row r="1171" spans="1:6">
      <c r="A1171" t="s">
        <v>9</v>
      </c>
      <c r="B1171">
        <v>9</v>
      </c>
      <c r="C1171">
        <v>8</v>
      </c>
      <c r="D1171" t="b" cm="1">
        <f t="array" aca="1" ref="D1171" ca="1">OR(INDEX(積み上げ状況,20-C1171+1,B1171)=A1171,INDEX('040_現在位置'!$I$23:$R$43,21-C1171+1,B1171)=A1171)</f>
        <v>0</v>
      </c>
      <c r="E1171" t="e">
        <f t="shared" ca="1" si="47"/>
        <v>#N/A</v>
      </c>
      <c r="F1171">
        <f t="shared" si="48"/>
        <v>8</v>
      </c>
    </row>
    <row r="1172" spans="1:6">
      <c r="A1172" t="s">
        <v>9</v>
      </c>
      <c r="B1172">
        <v>9</v>
      </c>
      <c r="C1172">
        <v>9</v>
      </c>
      <c r="D1172" t="b" cm="1">
        <f t="array" aca="1" ref="D1172" ca="1">OR(INDEX(積み上げ状況,20-C1172+1,B1172)=A1172,INDEX('040_現在位置'!$I$23:$R$43,21-C1172+1,B1172)=A1172)</f>
        <v>0</v>
      </c>
      <c r="E1172" t="e">
        <f t="shared" ca="1" si="47"/>
        <v>#N/A</v>
      </c>
      <c r="F1172">
        <f t="shared" si="48"/>
        <v>9</v>
      </c>
    </row>
    <row r="1173" spans="1:6">
      <c r="A1173" t="s">
        <v>9</v>
      </c>
      <c r="B1173">
        <v>9</v>
      </c>
      <c r="C1173">
        <v>10</v>
      </c>
      <c r="D1173" t="b" cm="1">
        <f t="array" aca="1" ref="D1173" ca="1">OR(INDEX(積み上げ状況,20-C1173+1,B1173)=A1173,INDEX('040_現在位置'!$I$23:$R$43,21-C1173+1,B1173)=A1173)</f>
        <v>0</v>
      </c>
      <c r="E1173" t="e">
        <f t="shared" ca="1" si="47"/>
        <v>#N/A</v>
      </c>
      <c r="F1173">
        <f t="shared" si="48"/>
        <v>10</v>
      </c>
    </row>
    <row r="1174" spans="1:6">
      <c r="A1174" t="s">
        <v>9</v>
      </c>
      <c r="B1174">
        <v>9</v>
      </c>
      <c r="C1174">
        <v>11</v>
      </c>
      <c r="D1174" t="b" cm="1">
        <f t="array" aca="1" ref="D1174" ca="1">OR(INDEX(積み上げ状況,20-C1174+1,B1174)=A1174,INDEX('040_現在位置'!$I$23:$R$43,21-C1174+1,B1174)=A1174)</f>
        <v>0</v>
      </c>
      <c r="E1174" t="e">
        <f t="shared" ca="1" si="47"/>
        <v>#N/A</v>
      </c>
      <c r="F1174">
        <f t="shared" si="48"/>
        <v>11</v>
      </c>
    </row>
    <row r="1175" spans="1:6">
      <c r="A1175" t="s">
        <v>9</v>
      </c>
      <c r="B1175">
        <v>9</v>
      </c>
      <c r="C1175">
        <v>12</v>
      </c>
      <c r="D1175" t="b" cm="1">
        <f t="array" aca="1" ref="D1175" ca="1">OR(INDEX(積み上げ状況,20-C1175+1,B1175)=A1175,INDEX('040_現在位置'!$I$23:$R$43,21-C1175+1,B1175)=A1175)</f>
        <v>0</v>
      </c>
      <c r="E1175" t="e">
        <f t="shared" ca="1" si="47"/>
        <v>#N/A</v>
      </c>
      <c r="F1175">
        <f t="shared" si="48"/>
        <v>12</v>
      </c>
    </row>
    <row r="1176" spans="1:6">
      <c r="A1176" t="s">
        <v>9</v>
      </c>
      <c r="B1176">
        <v>9</v>
      </c>
      <c r="C1176">
        <v>13</v>
      </c>
      <c r="D1176" t="b" cm="1">
        <f t="array" aca="1" ref="D1176" ca="1">OR(INDEX(積み上げ状況,20-C1176+1,B1176)=A1176,INDEX('040_現在位置'!$I$23:$R$43,21-C1176+1,B1176)=A1176)</f>
        <v>0</v>
      </c>
      <c r="E1176" t="e">
        <f t="shared" ca="1" si="47"/>
        <v>#N/A</v>
      </c>
      <c r="F1176">
        <f t="shared" si="48"/>
        <v>13</v>
      </c>
    </row>
    <row r="1177" spans="1:6">
      <c r="A1177" t="s">
        <v>9</v>
      </c>
      <c r="B1177">
        <v>9</v>
      </c>
      <c r="C1177">
        <v>14</v>
      </c>
      <c r="D1177" t="b" cm="1">
        <f t="array" aca="1" ref="D1177" ca="1">OR(INDEX(積み上げ状況,20-C1177+1,B1177)=A1177,INDEX('040_現在位置'!$I$23:$R$43,21-C1177+1,B1177)=A1177)</f>
        <v>0</v>
      </c>
      <c r="E1177" t="e">
        <f t="shared" ca="1" si="47"/>
        <v>#N/A</v>
      </c>
      <c r="F1177">
        <f t="shared" si="48"/>
        <v>14</v>
      </c>
    </row>
    <row r="1178" spans="1:6">
      <c r="A1178" t="s">
        <v>9</v>
      </c>
      <c r="B1178">
        <v>9</v>
      </c>
      <c r="C1178">
        <v>15</v>
      </c>
      <c r="D1178" t="b" cm="1">
        <f t="array" aca="1" ref="D1178" ca="1">OR(INDEX(積み上げ状況,20-C1178+1,B1178)=A1178,INDEX('040_現在位置'!$I$23:$R$43,21-C1178+1,B1178)=A1178)</f>
        <v>0</v>
      </c>
      <c r="E1178" t="e">
        <f t="shared" ca="1" si="47"/>
        <v>#N/A</v>
      </c>
      <c r="F1178">
        <f t="shared" si="48"/>
        <v>15</v>
      </c>
    </row>
    <row r="1179" spans="1:6">
      <c r="A1179" t="s">
        <v>9</v>
      </c>
      <c r="B1179">
        <v>9</v>
      </c>
      <c r="C1179">
        <v>16</v>
      </c>
      <c r="D1179" t="b" cm="1">
        <f t="array" aca="1" ref="D1179" ca="1">OR(INDEX(積み上げ状況,20-C1179+1,B1179)=A1179,INDEX('040_現在位置'!$I$23:$R$43,21-C1179+1,B1179)=A1179)</f>
        <v>0</v>
      </c>
      <c r="E1179" t="e">
        <f t="shared" ca="1" si="47"/>
        <v>#N/A</v>
      </c>
      <c r="F1179">
        <f t="shared" si="48"/>
        <v>16</v>
      </c>
    </row>
    <row r="1180" spans="1:6">
      <c r="A1180" t="s">
        <v>9</v>
      </c>
      <c r="B1180">
        <v>9</v>
      </c>
      <c r="C1180">
        <v>17</v>
      </c>
      <c r="D1180" t="b" cm="1">
        <f t="array" aca="1" ref="D1180" ca="1">OR(INDEX(積み上げ状況,20-C1180+1,B1180)=A1180,INDEX('040_現在位置'!$I$23:$R$43,21-C1180+1,B1180)=A1180)</f>
        <v>0</v>
      </c>
      <c r="E1180" t="e">
        <f t="shared" ca="1" si="47"/>
        <v>#N/A</v>
      </c>
      <c r="F1180">
        <f t="shared" si="48"/>
        <v>17</v>
      </c>
    </row>
    <row r="1181" spans="1:6">
      <c r="A1181" t="s">
        <v>9</v>
      </c>
      <c r="B1181">
        <v>9</v>
      </c>
      <c r="C1181">
        <v>18</v>
      </c>
      <c r="D1181" t="b" cm="1">
        <f t="array" aca="1" ref="D1181" ca="1">OR(INDEX(積み上げ状況,20-C1181+1,B1181)=A1181,INDEX('040_現在位置'!$I$23:$R$43,21-C1181+1,B1181)=A1181)</f>
        <v>0</v>
      </c>
      <c r="E1181" t="e">
        <f t="shared" ca="1" si="47"/>
        <v>#N/A</v>
      </c>
      <c r="F1181">
        <f t="shared" si="48"/>
        <v>18</v>
      </c>
    </row>
    <row r="1182" spans="1:6">
      <c r="A1182" t="s">
        <v>9</v>
      </c>
      <c r="B1182">
        <v>9</v>
      </c>
      <c r="C1182">
        <v>19</v>
      </c>
      <c r="D1182" t="b" cm="1">
        <f t="array" aca="1" ref="D1182" ca="1">OR(INDEX(積み上げ状況,20-C1182+1,B1182)=A1182,INDEX('040_現在位置'!$I$23:$R$43,21-C1182+1,B1182)=A1182)</f>
        <v>0</v>
      </c>
      <c r="E1182" t="e">
        <f t="shared" ca="1" si="47"/>
        <v>#N/A</v>
      </c>
      <c r="F1182">
        <f t="shared" si="48"/>
        <v>19</v>
      </c>
    </row>
    <row r="1183" spans="1:6">
      <c r="A1183" t="s">
        <v>9</v>
      </c>
      <c r="B1183">
        <v>9</v>
      </c>
      <c r="C1183">
        <v>20</v>
      </c>
      <c r="D1183" t="b" cm="1">
        <f t="array" aca="1" ref="D1183" ca="1">OR(INDEX(積み上げ状況,20-C1183+1,B1183)=A1183,INDEX('040_現在位置'!$I$23:$R$43,21-C1183+1,B1183)=A1183)</f>
        <v>0</v>
      </c>
      <c r="E1183" t="e">
        <f t="shared" ca="1" si="47"/>
        <v>#N/A</v>
      </c>
      <c r="F1183">
        <f t="shared" si="48"/>
        <v>20</v>
      </c>
    </row>
    <row r="1184" spans="1:6">
      <c r="A1184" t="s">
        <v>9</v>
      </c>
      <c r="B1184">
        <v>10</v>
      </c>
      <c r="C1184">
        <v>1</v>
      </c>
      <c r="D1184" t="b" cm="1">
        <f t="array" aca="1" ref="D1184" ca="1">OR(INDEX(積み上げ状況,20-C1184+1,B1184)=A1184,INDEX('040_現在位置'!$I$23:$R$43,21-C1184+1,B1184)=A1184)</f>
        <v>0</v>
      </c>
      <c r="E1184" t="e">
        <f t="shared" ca="1" si="47"/>
        <v>#N/A</v>
      </c>
      <c r="F1184">
        <f t="shared" si="48"/>
        <v>1</v>
      </c>
    </row>
    <row r="1185" spans="1:6">
      <c r="A1185" t="s">
        <v>9</v>
      </c>
      <c r="B1185">
        <v>10</v>
      </c>
      <c r="C1185">
        <v>2</v>
      </c>
      <c r="D1185" t="b" cm="1">
        <f t="array" aca="1" ref="D1185" ca="1">OR(INDEX(積み上げ状況,20-C1185+1,B1185)=A1185,INDEX('040_現在位置'!$I$23:$R$43,21-C1185+1,B1185)=A1185)</f>
        <v>0</v>
      </c>
      <c r="E1185" t="e">
        <f t="shared" ca="1" si="47"/>
        <v>#N/A</v>
      </c>
      <c r="F1185">
        <f t="shared" si="48"/>
        <v>2</v>
      </c>
    </row>
    <row r="1186" spans="1:6">
      <c r="A1186" t="s">
        <v>9</v>
      </c>
      <c r="B1186">
        <v>10</v>
      </c>
      <c r="C1186">
        <v>3</v>
      </c>
      <c r="D1186" t="b" cm="1">
        <f t="array" aca="1" ref="D1186" ca="1">OR(INDEX(積み上げ状況,20-C1186+1,B1186)=A1186,INDEX('040_現在位置'!$I$23:$R$43,21-C1186+1,B1186)=A1186)</f>
        <v>0</v>
      </c>
      <c r="E1186" t="e">
        <f t="shared" ca="1" si="47"/>
        <v>#N/A</v>
      </c>
      <c r="F1186">
        <f t="shared" si="48"/>
        <v>3</v>
      </c>
    </row>
    <row r="1187" spans="1:6">
      <c r="A1187" t="s">
        <v>9</v>
      </c>
      <c r="B1187">
        <v>10</v>
      </c>
      <c r="C1187">
        <v>4</v>
      </c>
      <c r="D1187" t="b" cm="1">
        <f t="array" aca="1" ref="D1187" ca="1">OR(INDEX(積み上げ状況,20-C1187+1,B1187)=A1187,INDEX('040_現在位置'!$I$23:$R$43,21-C1187+1,B1187)=A1187)</f>
        <v>0</v>
      </c>
      <c r="E1187" t="e">
        <f t="shared" ca="1" si="47"/>
        <v>#N/A</v>
      </c>
      <c r="F1187">
        <f t="shared" si="48"/>
        <v>4</v>
      </c>
    </row>
    <row r="1188" spans="1:6">
      <c r="A1188" t="s">
        <v>9</v>
      </c>
      <c r="B1188">
        <v>10</v>
      </c>
      <c r="C1188">
        <v>5</v>
      </c>
      <c r="D1188" t="b" cm="1">
        <f t="array" aca="1" ref="D1188" ca="1">OR(INDEX(積み上げ状況,20-C1188+1,B1188)=A1188,INDEX('040_現在位置'!$I$23:$R$43,21-C1188+1,B1188)=A1188)</f>
        <v>0</v>
      </c>
      <c r="E1188" t="e">
        <f t="shared" ca="1" si="47"/>
        <v>#N/A</v>
      </c>
      <c r="F1188">
        <f t="shared" si="48"/>
        <v>5</v>
      </c>
    </row>
    <row r="1189" spans="1:6">
      <c r="A1189" t="s">
        <v>9</v>
      </c>
      <c r="B1189">
        <v>10</v>
      </c>
      <c r="C1189">
        <v>6</v>
      </c>
      <c r="D1189" t="b" cm="1">
        <f t="array" aca="1" ref="D1189" ca="1">OR(INDEX(積み上げ状況,20-C1189+1,B1189)=A1189,INDEX('040_現在位置'!$I$23:$R$43,21-C1189+1,B1189)=A1189)</f>
        <v>0</v>
      </c>
      <c r="E1189" t="e">
        <f t="shared" ca="1" si="47"/>
        <v>#N/A</v>
      </c>
      <c r="F1189">
        <f t="shared" si="48"/>
        <v>6</v>
      </c>
    </row>
    <row r="1190" spans="1:6">
      <c r="A1190" t="s">
        <v>9</v>
      </c>
      <c r="B1190">
        <v>10</v>
      </c>
      <c r="C1190">
        <v>7</v>
      </c>
      <c r="D1190" t="b" cm="1">
        <f t="array" aca="1" ref="D1190" ca="1">OR(INDEX(積み上げ状況,20-C1190+1,B1190)=A1190,INDEX('040_現在位置'!$I$23:$R$43,21-C1190+1,B1190)=A1190)</f>
        <v>0</v>
      </c>
      <c r="E1190" t="e">
        <f t="shared" ca="1" si="47"/>
        <v>#N/A</v>
      </c>
      <c r="F1190">
        <f t="shared" si="48"/>
        <v>7</v>
      </c>
    </row>
    <row r="1191" spans="1:6">
      <c r="A1191" t="s">
        <v>9</v>
      </c>
      <c r="B1191">
        <v>10</v>
      </c>
      <c r="C1191">
        <v>8</v>
      </c>
      <c r="D1191" t="b" cm="1">
        <f t="array" aca="1" ref="D1191" ca="1">OR(INDEX(積み上げ状況,20-C1191+1,B1191)=A1191,INDEX('040_現在位置'!$I$23:$R$43,21-C1191+1,B1191)=A1191)</f>
        <v>0</v>
      </c>
      <c r="E1191" t="e">
        <f t="shared" ca="1" si="47"/>
        <v>#N/A</v>
      </c>
      <c r="F1191">
        <f t="shared" si="48"/>
        <v>8</v>
      </c>
    </row>
    <row r="1192" spans="1:6">
      <c r="A1192" t="s">
        <v>9</v>
      </c>
      <c r="B1192">
        <v>10</v>
      </c>
      <c r="C1192">
        <v>9</v>
      </c>
      <c r="D1192" t="b" cm="1">
        <f t="array" aca="1" ref="D1192" ca="1">OR(INDEX(積み上げ状況,20-C1192+1,B1192)=A1192,INDEX('040_現在位置'!$I$23:$R$43,21-C1192+1,B1192)=A1192)</f>
        <v>0</v>
      </c>
      <c r="E1192" t="e">
        <f t="shared" ca="1" si="47"/>
        <v>#N/A</v>
      </c>
      <c r="F1192">
        <f t="shared" si="48"/>
        <v>9</v>
      </c>
    </row>
    <row r="1193" spans="1:6">
      <c r="A1193" t="s">
        <v>9</v>
      </c>
      <c r="B1193">
        <v>10</v>
      </c>
      <c r="C1193">
        <v>10</v>
      </c>
      <c r="D1193" t="b" cm="1">
        <f t="array" aca="1" ref="D1193" ca="1">OR(INDEX(積み上げ状況,20-C1193+1,B1193)=A1193,INDEX('040_現在位置'!$I$23:$R$43,21-C1193+1,B1193)=A1193)</f>
        <v>0</v>
      </c>
      <c r="E1193" t="e">
        <f t="shared" ca="1" si="47"/>
        <v>#N/A</v>
      </c>
      <c r="F1193">
        <f t="shared" si="48"/>
        <v>10</v>
      </c>
    </row>
    <row r="1194" spans="1:6">
      <c r="A1194" t="s">
        <v>9</v>
      </c>
      <c r="B1194">
        <v>10</v>
      </c>
      <c r="C1194">
        <v>11</v>
      </c>
      <c r="D1194" t="b" cm="1">
        <f t="array" aca="1" ref="D1194" ca="1">OR(INDEX(積み上げ状況,20-C1194+1,B1194)=A1194,INDEX('040_現在位置'!$I$23:$R$43,21-C1194+1,B1194)=A1194)</f>
        <v>0</v>
      </c>
      <c r="E1194" t="e">
        <f t="shared" ca="1" si="47"/>
        <v>#N/A</v>
      </c>
      <c r="F1194">
        <f t="shared" si="48"/>
        <v>11</v>
      </c>
    </row>
    <row r="1195" spans="1:6">
      <c r="A1195" t="s">
        <v>9</v>
      </c>
      <c r="B1195">
        <v>10</v>
      </c>
      <c r="C1195">
        <v>12</v>
      </c>
      <c r="D1195" t="b" cm="1">
        <f t="array" aca="1" ref="D1195" ca="1">OR(INDEX(積み上げ状況,20-C1195+1,B1195)=A1195,INDEX('040_現在位置'!$I$23:$R$43,21-C1195+1,B1195)=A1195)</f>
        <v>0</v>
      </c>
      <c r="E1195" t="e">
        <f t="shared" ca="1" si="47"/>
        <v>#N/A</v>
      </c>
      <c r="F1195">
        <f t="shared" si="48"/>
        <v>12</v>
      </c>
    </row>
    <row r="1196" spans="1:6">
      <c r="A1196" t="s">
        <v>9</v>
      </c>
      <c r="B1196">
        <v>10</v>
      </c>
      <c r="C1196">
        <v>13</v>
      </c>
      <c r="D1196" t="b" cm="1">
        <f t="array" aca="1" ref="D1196" ca="1">OR(INDEX(積み上げ状況,20-C1196+1,B1196)=A1196,INDEX('040_現在位置'!$I$23:$R$43,21-C1196+1,B1196)=A1196)</f>
        <v>0</v>
      </c>
      <c r="E1196" t="e">
        <f t="shared" ca="1" si="47"/>
        <v>#N/A</v>
      </c>
      <c r="F1196">
        <f t="shared" si="48"/>
        <v>13</v>
      </c>
    </row>
    <row r="1197" spans="1:6">
      <c r="A1197" t="s">
        <v>9</v>
      </c>
      <c r="B1197">
        <v>10</v>
      </c>
      <c r="C1197">
        <v>14</v>
      </c>
      <c r="D1197" t="b" cm="1">
        <f t="array" aca="1" ref="D1197" ca="1">OR(INDEX(積み上げ状況,20-C1197+1,B1197)=A1197,INDEX('040_現在位置'!$I$23:$R$43,21-C1197+1,B1197)=A1197)</f>
        <v>0</v>
      </c>
      <c r="E1197" t="e">
        <f t="shared" ca="1" si="47"/>
        <v>#N/A</v>
      </c>
      <c r="F1197">
        <f t="shared" si="48"/>
        <v>14</v>
      </c>
    </row>
    <row r="1198" spans="1:6">
      <c r="A1198" t="s">
        <v>9</v>
      </c>
      <c r="B1198">
        <v>10</v>
      </c>
      <c r="C1198">
        <v>15</v>
      </c>
      <c r="D1198" t="b" cm="1">
        <f t="array" aca="1" ref="D1198" ca="1">OR(INDEX(積み上げ状況,20-C1198+1,B1198)=A1198,INDEX('040_現在位置'!$I$23:$R$43,21-C1198+1,B1198)=A1198)</f>
        <v>0</v>
      </c>
      <c r="E1198" t="e">
        <f t="shared" ca="1" si="47"/>
        <v>#N/A</v>
      </c>
      <c r="F1198">
        <f t="shared" si="48"/>
        <v>15</v>
      </c>
    </row>
    <row r="1199" spans="1:6">
      <c r="A1199" t="s">
        <v>9</v>
      </c>
      <c r="B1199">
        <v>10</v>
      </c>
      <c r="C1199">
        <v>16</v>
      </c>
      <c r="D1199" t="b" cm="1">
        <f t="array" aca="1" ref="D1199" ca="1">OR(INDEX(積み上げ状況,20-C1199+1,B1199)=A1199,INDEX('040_現在位置'!$I$23:$R$43,21-C1199+1,B1199)=A1199)</f>
        <v>0</v>
      </c>
      <c r="E1199" t="e">
        <f t="shared" ca="1" si="47"/>
        <v>#N/A</v>
      </c>
      <c r="F1199">
        <f t="shared" si="48"/>
        <v>16</v>
      </c>
    </row>
    <row r="1200" spans="1:6">
      <c r="A1200" t="s">
        <v>9</v>
      </c>
      <c r="B1200">
        <v>10</v>
      </c>
      <c r="C1200">
        <v>17</v>
      </c>
      <c r="D1200" t="b" cm="1">
        <f t="array" aca="1" ref="D1200" ca="1">OR(INDEX(積み上げ状況,20-C1200+1,B1200)=A1200,INDEX('040_現在位置'!$I$23:$R$43,21-C1200+1,B1200)=A1200)</f>
        <v>0</v>
      </c>
      <c r="E1200" t="e">
        <f t="shared" ca="1" si="47"/>
        <v>#N/A</v>
      </c>
      <c r="F1200">
        <f t="shared" si="48"/>
        <v>17</v>
      </c>
    </row>
    <row r="1201" spans="1:6">
      <c r="A1201" t="s">
        <v>9</v>
      </c>
      <c r="B1201">
        <v>10</v>
      </c>
      <c r="C1201">
        <v>18</v>
      </c>
      <c r="D1201" t="b" cm="1">
        <f t="array" aca="1" ref="D1201" ca="1">OR(INDEX(積み上げ状況,20-C1201+1,B1201)=A1201,INDEX('040_現在位置'!$I$23:$R$43,21-C1201+1,B1201)=A1201)</f>
        <v>0</v>
      </c>
      <c r="E1201" t="e">
        <f t="shared" ca="1" si="47"/>
        <v>#N/A</v>
      </c>
      <c r="F1201">
        <f t="shared" si="48"/>
        <v>18</v>
      </c>
    </row>
    <row r="1202" spans="1:6">
      <c r="A1202" t="s">
        <v>9</v>
      </c>
      <c r="B1202">
        <v>10</v>
      </c>
      <c r="C1202">
        <v>19</v>
      </c>
      <c r="D1202" t="b" cm="1">
        <f t="array" aca="1" ref="D1202" ca="1">OR(INDEX(積み上げ状況,20-C1202+1,B1202)=A1202,INDEX('040_現在位置'!$I$23:$R$43,21-C1202+1,B1202)=A1202)</f>
        <v>0</v>
      </c>
      <c r="E1202" t="e">
        <f t="shared" ca="1" si="47"/>
        <v>#N/A</v>
      </c>
      <c r="F1202">
        <f t="shared" si="48"/>
        <v>19</v>
      </c>
    </row>
    <row r="1203" spans="1:6">
      <c r="A1203" t="s">
        <v>9</v>
      </c>
      <c r="B1203">
        <v>10</v>
      </c>
      <c r="C1203">
        <v>20</v>
      </c>
      <c r="D1203" t="b" cm="1">
        <f t="array" aca="1" ref="D1203" ca="1">OR(INDEX(積み上げ状況,20-C1203+1,B1203)=A1203,INDEX('040_現在位置'!$I$23:$R$43,21-C1203+1,B1203)=A1203)</f>
        <v>0</v>
      </c>
      <c r="E1203" t="e">
        <f t="shared" ca="1" si="47"/>
        <v>#N/A</v>
      </c>
      <c r="F1203">
        <f t="shared" si="48"/>
        <v>20</v>
      </c>
    </row>
    <row r="1204" spans="1:6">
      <c r="A1204" t="s">
        <v>7</v>
      </c>
      <c r="B1204">
        <v>1</v>
      </c>
      <c r="C1204">
        <v>1</v>
      </c>
      <c r="D1204" t="b" cm="1">
        <f t="array" aca="1" ref="D1204" ca="1">OR(INDEX(積み上げ状況,20-C1204+1,B1204)=A1204,INDEX('040_現在位置'!$I$23:$R$43,21-C1204+1,B1204)=A1204)</f>
        <v>0</v>
      </c>
      <c r="E1204" t="e">
        <f t="shared" ca="1" si="47"/>
        <v>#N/A</v>
      </c>
      <c r="F1204">
        <f t="shared" si="48"/>
        <v>1</v>
      </c>
    </row>
    <row r="1205" spans="1:6">
      <c r="A1205" t="s">
        <v>7</v>
      </c>
      <c r="B1205">
        <v>1</v>
      </c>
      <c r="C1205">
        <v>2</v>
      </c>
      <c r="D1205" t="b" cm="1">
        <f t="array" aca="1" ref="D1205" ca="1">OR(INDEX(積み上げ状況,20-C1205+1,B1205)=A1205,INDEX('040_現在位置'!$I$23:$R$43,21-C1205+1,B1205)=A1205)</f>
        <v>0</v>
      </c>
      <c r="E1205" t="e">
        <f t="shared" ca="1" si="47"/>
        <v>#N/A</v>
      </c>
      <c r="F1205">
        <f t="shared" si="48"/>
        <v>2</v>
      </c>
    </row>
    <row r="1206" spans="1:6">
      <c r="A1206" t="s">
        <v>7</v>
      </c>
      <c r="B1206">
        <v>1</v>
      </c>
      <c r="C1206">
        <v>3</v>
      </c>
      <c r="D1206" t="b" cm="1">
        <f t="array" aca="1" ref="D1206" ca="1">OR(INDEX(積み上げ状況,20-C1206+1,B1206)=A1206,INDEX('040_現在位置'!$I$23:$R$43,21-C1206+1,B1206)=A1206)</f>
        <v>0</v>
      </c>
      <c r="E1206" t="e">
        <f t="shared" ca="1" si="47"/>
        <v>#N/A</v>
      </c>
      <c r="F1206">
        <f t="shared" si="48"/>
        <v>3</v>
      </c>
    </row>
    <row r="1207" spans="1:6">
      <c r="A1207" t="s">
        <v>7</v>
      </c>
      <c r="B1207">
        <v>1</v>
      </c>
      <c r="C1207">
        <v>4</v>
      </c>
      <c r="D1207" t="b" cm="1">
        <f t="array" aca="1" ref="D1207" ca="1">OR(INDEX(積み上げ状況,20-C1207+1,B1207)=A1207,INDEX('040_現在位置'!$I$23:$R$43,21-C1207+1,B1207)=A1207)</f>
        <v>0</v>
      </c>
      <c r="E1207" t="e">
        <f t="shared" ca="1" si="47"/>
        <v>#N/A</v>
      </c>
      <c r="F1207">
        <f t="shared" si="48"/>
        <v>4</v>
      </c>
    </row>
    <row r="1208" spans="1:6">
      <c r="A1208" t="s">
        <v>7</v>
      </c>
      <c r="B1208">
        <v>1</v>
      </c>
      <c r="C1208">
        <v>5</v>
      </c>
      <c r="D1208" t="b" cm="1">
        <f t="array" aca="1" ref="D1208" ca="1">OR(INDEX(積み上げ状況,20-C1208+1,B1208)=A1208,INDEX('040_現在位置'!$I$23:$R$43,21-C1208+1,B1208)=A1208)</f>
        <v>0</v>
      </c>
      <c r="E1208" t="e">
        <f t="shared" ca="1" si="47"/>
        <v>#N/A</v>
      </c>
      <c r="F1208">
        <f t="shared" si="48"/>
        <v>5</v>
      </c>
    </row>
    <row r="1209" spans="1:6">
      <c r="A1209" t="s">
        <v>7</v>
      </c>
      <c r="B1209">
        <v>1</v>
      </c>
      <c r="C1209">
        <v>6</v>
      </c>
      <c r="D1209" t="b" cm="1">
        <f t="array" aca="1" ref="D1209" ca="1">OR(INDEX(積み上げ状況,20-C1209+1,B1209)=A1209,INDEX('040_現在位置'!$I$23:$R$43,21-C1209+1,B1209)=A1209)</f>
        <v>0</v>
      </c>
      <c r="E1209" t="e">
        <f t="shared" ca="1" si="47"/>
        <v>#N/A</v>
      </c>
      <c r="F1209">
        <f t="shared" si="48"/>
        <v>6</v>
      </c>
    </row>
    <row r="1210" spans="1:6">
      <c r="A1210" t="s">
        <v>7</v>
      </c>
      <c r="B1210">
        <v>1</v>
      </c>
      <c r="C1210">
        <v>7</v>
      </c>
      <c r="D1210" t="b" cm="1">
        <f t="array" aca="1" ref="D1210" ca="1">OR(INDEX(積み上げ状況,20-C1210+1,B1210)=A1210,INDEX('040_現在位置'!$I$23:$R$43,21-C1210+1,B1210)=A1210)</f>
        <v>0</v>
      </c>
      <c r="E1210" t="e">
        <f t="shared" ca="1" si="47"/>
        <v>#N/A</v>
      </c>
      <c r="F1210">
        <f t="shared" si="48"/>
        <v>7</v>
      </c>
    </row>
    <row r="1211" spans="1:6">
      <c r="A1211" t="s">
        <v>7</v>
      </c>
      <c r="B1211">
        <v>1</v>
      </c>
      <c r="C1211">
        <v>8</v>
      </c>
      <c r="D1211" t="b" cm="1">
        <f t="array" aca="1" ref="D1211" ca="1">OR(INDEX(積み上げ状況,20-C1211+1,B1211)=A1211,INDEX('040_現在位置'!$I$23:$R$43,21-C1211+1,B1211)=A1211)</f>
        <v>0</v>
      </c>
      <c r="E1211" t="e">
        <f t="shared" ca="1" si="47"/>
        <v>#N/A</v>
      </c>
      <c r="F1211">
        <f t="shared" si="48"/>
        <v>8</v>
      </c>
    </row>
    <row r="1212" spans="1:6">
      <c r="A1212" t="s">
        <v>7</v>
      </c>
      <c r="B1212">
        <v>1</v>
      </c>
      <c r="C1212">
        <v>9</v>
      </c>
      <c r="D1212" t="b" cm="1">
        <f t="array" aca="1" ref="D1212" ca="1">OR(INDEX(積み上げ状況,20-C1212+1,B1212)=A1212,INDEX('040_現在位置'!$I$23:$R$43,21-C1212+1,B1212)=A1212)</f>
        <v>0</v>
      </c>
      <c r="E1212" t="e">
        <f t="shared" ca="1" si="47"/>
        <v>#N/A</v>
      </c>
      <c r="F1212">
        <f t="shared" si="48"/>
        <v>9</v>
      </c>
    </row>
    <row r="1213" spans="1:6">
      <c r="A1213" t="s">
        <v>7</v>
      </c>
      <c r="B1213">
        <v>1</v>
      </c>
      <c r="C1213">
        <v>10</v>
      </c>
      <c r="D1213" t="b" cm="1">
        <f t="array" aca="1" ref="D1213" ca="1">OR(INDEX(積み上げ状況,20-C1213+1,B1213)=A1213,INDEX('040_現在位置'!$I$23:$R$43,21-C1213+1,B1213)=A1213)</f>
        <v>0</v>
      </c>
      <c r="E1213" t="e">
        <f t="shared" ca="1" si="47"/>
        <v>#N/A</v>
      </c>
      <c r="F1213">
        <f t="shared" si="48"/>
        <v>10</v>
      </c>
    </row>
    <row r="1214" spans="1:6">
      <c r="A1214" t="s">
        <v>7</v>
      </c>
      <c r="B1214">
        <v>1</v>
      </c>
      <c r="C1214">
        <v>11</v>
      </c>
      <c r="D1214" t="b" cm="1">
        <f t="array" aca="1" ref="D1214" ca="1">OR(INDEX(積み上げ状況,20-C1214+1,B1214)=A1214,INDEX('040_現在位置'!$I$23:$R$43,21-C1214+1,B1214)=A1214)</f>
        <v>0</v>
      </c>
      <c r="E1214" t="e">
        <f t="shared" ca="1" si="47"/>
        <v>#N/A</v>
      </c>
      <c r="F1214">
        <f t="shared" si="48"/>
        <v>11</v>
      </c>
    </row>
    <row r="1215" spans="1:6">
      <c r="A1215" t="s">
        <v>7</v>
      </c>
      <c r="B1215">
        <v>1</v>
      </c>
      <c r="C1215">
        <v>12</v>
      </c>
      <c r="D1215" t="b" cm="1">
        <f t="array" aca="1" ref="D1215" ca="1">OR(INDEX(積み上げ状況,20-C1215+1,B1215)=A1215,INDEX('040_現在位置'!$I$23:$R$43,21-C1215+1,B1215)=A1215)</f>
        <v>0</v>
      </c>
      <c r="E1215" t="e">
        <f t="shared" ca="1" si="47"/>
        <v>#N/A</v>
      </c>
      <c r="F1215">
        <f t="shared" si="48"/>
        <v>12</v>
      </c>
    </row>
    <row r="1216" spans="1:6">
      <c r="A1216" t="s">
        <v>7</v>
      </c>
      <c r="B1216">
        <v>1</v>
      </c>
      <c r="C1216">
        <v>13</v>
      </c>
      <c r="D1216" t="b" cm="1">
        <f t="array" aca="1" ref="D1216" ca="1">OR(INDEX(積み上げ状況,20-C1216+1,B1216)=A1216,INDEX('040_現在位置'!$I$23:$R$43,21-C1216+1,B1216)=A1216)</f>
        <v>0</v>
      </c>
      <c r="E1216" t="e">
        <f t="shared" ca="1" si="47"/>
        <v>#N/A</v>
      </c>
      <c r="F1216">
        <f t="shared" si="48"/>
        <v>13</v>
      </c>
    </row>
    <row r="1217" spans="1:6">
      <c r="A1217" t="s">
        <v>7</v>
      </c>
      <c r="B1217">
        <v>1</v>
      </c>
      <c r="C1217">
        <v>14</v>
      </c>
      <c r="D1217" t="b" cm="1">
        <f t="array" aca="1" ref="D1217" ca="1">OR(INDEX(積み上げ状況,20-C1217+1,B1217)=A1217,INDEX('040_現在位置'!$I$23:$R$43,21-C1217+1,B1217)=A1217)</f>
        <v>0</v>
      </c>
      <c r="E1217" t="e">
        <f t="shared" ca="1" si="47"/>
        <v>#N/A</v>
      </c>
      <c r="F1217">
        <f t="shared" si="48"/>
        <v>14</v>
      </c>
    </row>
    <row r="1218" spans="1:6">
      <c r="A1218" t="s">
        <v>7</v>
      </c>
      <c r="B1218">
        <v>1</v>
      </c>
      <c r="C1218">
        <v>15</v>
      </c>
      <c r="D1218" t="b" cm="1">
        <f t="array" aca="1" ref="D1218" ca="1">OR(INDEX(積み上げ状況,20-C1218+1,B1218)=A1218,INDEX('040_現在位置'!$I$23:$R$43,21-C1218+1,B1218)=A1218)</f>
        <v>0</v>
      </c>
      <c r="E1218" t="e">
        <f t="shared" ca="1" si="47"/>
        <v>#N/A</v>
      </c>
      <c r="F1218">
        <f t="shared" si="48"/>
        <v>15</v>
      </c>
    </row>
    <row r="1219" spans="1:6">
      <c r="A1219" t="s">
        <v>7</v>
      </c>
      <c r="B1219">
        <v>1</v>
      </c>
      <c r="C1219">
        <v>16</v>
      </c>
      <c r="D1219" t="b" cm="1">
        <f t="array" aca="1" ref="D1219" ca="1">OR(INDEX(積み上げ状況,20-C1219+1,B1219)=A1219,INDEX('040_現在位置'!$I$23:$R$43,21-C1219+1,B1219)=A1219)</f>
        <v>0</v>
      </c>
      <c r="E1219" t="e">
        <f t="shared" ca="1" si="47"/>
        <v>#N/A</v>
      </c>
      <c r="F1219">
        <f t="shared" si="48"/>
        <v>16</v>
      </c>
    </row>
    <row r="1220" spans="1:6">
      <c r="A1220" t="s">
        <v>7</v>
      </c>
      <c r="B1220">
        <v>1</v>
      </c>
      <c r="C1220">
        <v>17</v>
      </c>
      <c r="D1220" t="b" cm="1">
        <f t="array" aca="1" ref="D1220" ca="1">OR(INDEX(積み上げ状況,20-C1220+1,B1220)=A1220,INDEX('040_現在位置'!$I$23:$R$43,21-C1220+1,B1220)=A1220)</f>
        <v>0</v>
      </c>
      <c r="E1220" t="e">
        <f t="shared" ca="1" si="47"/>
        <v>#N/A</v>
      </c>
      <c r="F1220">
        <f t="shared" si="48"/>
        <v>17</v>
      </c>
    </row>
    <row r="1221" spans="1:6">
      <c r="A1221" t="s">
        <v>7</v>
      </c>
      <c r="B1221">
        <v>1</v>
      </c>
      <c r="C1221">
        <v>18</v>
      </c>
      <c r="D1221" t="b" cm="1">
        <f t="array" aca="1" ref="D1221" ca="1">OR(INDEX(積み上げ状況,20-C1221+1,B1221)=A1221,INDEX('040_現在位置'!$I$23:$R$43,21-C1221+1,B1221)=A1221)</f>
        <v>0</v>
      </c>
      <c r="E1221" t="e">
        <f t="shared" ref="E1221:E1284" ca="1" si="49">IF(D1221,B1221,NA())</f>
        <v>#N/A</v>
      </c>
      <c r="F1221">
        <f t="shared" si="48"/>
        <v>18</v>
      </c>
    </row>
    <row r="1222" spans="1:6">
      <c r="A1222" t="s">
        <v>7</v>
      </c>
      <c r="B1222">
        <v>1</v>
      </c>
      <c r="C1222">
        <v>19</v>
      </c>
      <c r="D1222" t="b" cm="1">
        <f t="array" aca="1" ref="D1222" ca="1">OR(INDEX(積み上げ状況,20-C1222+1,B1222)=A1222,INDEX('040_現在位置'!$I$23:$R$43,21-C1222+1,B1222)=A1222)</f>
        <v>0</v>
      </c>
      <c r="E1222" t="e">
        <f t="shared" ca="1" si="49"/>
        <v>#N/A</v>
      </c>
      <c r="F1222">
        <f t="shared" si="48"/>
        <v>19</v>
      </c>
    </row>
    <row r="1223" spans="1:6">
      <c r="A1223" t="s">
        <v>7</v>
      </c>
      <c r="B1223">
        <v>1</v>
      </c>
      <c r="C1223">
        <v>20</v>
      </c>
      <c r="D1223" t="b" cm="1">
        <f t="array" aca="1" ref="D1223" ca="1">OR(INDEX(積み上げ状況,20-C1223+1,B1223)=A1223,INDEX('040_現在位置'!$I$23:$R$43,21-C1223+1,B1223)=A1223)</f>
        <v>0</v>
      </c>
      <c r="E1223" t="e">
        <f t="shared" ca="1" si="49"/>
        <v>#N/A</v>
      </c>
      <c r="F1223">
        <f t="shared" si="48"/>
        <v>20</v>
      </c>
    </row>
    <row r="1224" spans="1:6">
      <c r="A1224" t="s">
        <v>7</v>
      </c>
      <c r="B1224">
        <v>2</v>
      </c>
      <c r="C1224">
        <v>1</v>
      </c>
      <c r="D1224" t="b" cm="1">
        <f t="array" aca="1" ref="D1224" ca="1">OR(INDEX(積み上げ状況,20-C1224+1,B1224)=A1224,INDEX('040_現在位置'!$I$23:$R$43,21-C1224+1,B1224)=A1224)</f>
        <v>0</v>
      </c>
      <c r="E1224" t="e">
        <f t="shared" ca="1" si="49"/>
        <v>#N/A</v>
      </c>
      <c r="F1224">
        <f t="shared" si="48"/>
        <v>1</v>
      </c>
    </row>
    <row r="1225" spans="1:6">
      <c r="A1225" t="s">
        <v>7</v>
      </c>
      <c r="B1225">
        <v>2</v>
      </c>
      <c r="C1225">
        <v>2</v>
      </c>
      <c r="D1225" t="b" cm="1">
        <f t="array" aca="1" ref="D1225" ca="1">OR(INDEX(積み上げ状況,20-C1225+1,B1225)=A1225,INDEX('040_現在位置'!$I$23:$R$43,21-C1225+1,B1225)=A1225)</f>
        <v>0</v>
      </c>
      <c r="E1225" t="e">
        <f t="shared" ca="1" si="49"/>
        <v>#N/A</v>
      </c>
      <c r="F1225">
        <f t="shared" si="48"/>
        <v>2</v>
      </c>
    </row>
    <row r="1226" spans="1:6">
      <c r="A1226" t="s">
        <v>7</v>
      </c>
      <c r="B1226">
        <v>2</v>
      </c>
      <c r="C1226">
        <v>3</v>
      </c>
      <c r="D1226" t="b" cm="1">
        <f t="array" aca="1" ref="D1226" ca="1">OR(INDEX(積み上げ状況,20-C1226+1,B1226)=A1226,INDEX('040_現在位置'!$I$23:$R$43,21-C1226+1,B1226)=A1226)</f>
        <v>0</v>
      </c>
      <c r="E1226" t="e">
        <f t="shared" ca="1" si="49"/>
        <v>#N/A</v>
      </c>
      <c r="F1226">
        <f t="shared" si="48"/>
        <v>3</v>
      </c>
    </row>
    <row r="1227" spans="1:6">
      <c r="A1227" t="s">
        <v>7</v>
      </c>
      <c r="B1227">
        <v>2</v>
      </c>
      <c r="C1227">
        <v>4</v>
      </c>
      <c r="D1227" t="b" cm="1">
        <f t="array" aca="1" ref="D1227" ca="1">OR(INDEX(積み上げ状況,20-C1227+1,B1227)=A1227,INDEX('040_現在位置'!$I$23:$R$43,21-C1227+1,B1227)=A1227)</f>
        <v>0</v>
      </c>
      <c r="E1227" t="e">
        <f t="shared" ca="1" si="49"/>
        <v>#N/A</v>
      </c>
      <c r="F1227">
        <f t="shared" si="48"/>
        <v>4</v>
      </c>
    </row>
    <row r="1228" spans="1:6">
      <c r="A1228" t="s">
        <v>7</v>
      </c>
      <c r="B1228">
        <v>2</v>
      </c>
      <c r="C1228">
        <v>5</v>
      </c>
      <c r="D1228" t="b" cm="1">
        <f t="array" aca="1" ref="D1228" ca="1">OR(INDEX(積み上げ状況,20-C1228+1,B1228)=A1228,INDEX('040_現在位置'!$I$23:$R$43,21-C1228+1,B1228)=A1228)</f>
        <v>0</v>
      </c>
      <c r="E1228" t="e">
        <f t="shared" ca="1" si="49"/>
        <v>#N/A</v>
      </c>
      <c r="F1228">
        <f t="shared" si="48"/>
        <v>5</v>
      </c>
    </row>
    <row r="1229" spans="1:6">
      <c r="A1229" t="s">
        <v>7</v>
      </c>
      <c r="B1229">
        <v>2</v>
      </c>
      <c r="C1229">
        <v>6</v>
      </c>
      <c r="D1229" t="b" cm="1">
        <f t="array" aca="1" ref="D1229" ca="1">OR(INDEX(積み上げ状況,20-C1229+1,B1229)=A1229,INDEX('040_現在位置'!$I$23:$R$43,21-C1229+1,B1229)=A1229)</f>
        <v>0</v>
      </c>
      <c r="E1229" t="e">
        <f t="shared" ca="1" si="49"/>
        <v>#N/A</v>
      </c>
      <c r="F1229">
        <f t="shared" ref="F1229:F1292" si="50">C1229</f>
        <v>6</v>
      </c>
    </row>
    <row r="1230" spans="1:6">
      <c r="A1230" t="s">
        <v>7</v>
      </c>
      <c r="B1230">
        <v>2</v>
      </c>
      <c r="C1230">
        <v>7</v>
      </c>
      <c r="D1230" t="b" cm="1">
        <f t="array" aca="1" ref="D1230" ca="1">OR(INDEX(積み上げ状況,20-C1230+1,B1230)=A1230,INDEX('040_現在位置'!$I$23:$R$43,21-C1230+1,B1230)=A1230)</f>
        <v>0</v>
      </c>
      <c r="E1230" t="e">
        <f t="shared" ca="1" si="49"/>
        <v>#N/A</v>
      </c>
      <c r="F1230">
        <f t="shared" si="50"/>
        <v>7</v>
      </c>
    </row>
    <row r="1231" spans="1:6">
      <c r="A1231" t="s">
        <v>7</v>
      </c>
      <c r="B1231">
        <v>2</v>
      </c>
      <c r="C1231">
        <v>8</v>
      </c>
      <c r="D1231" t="b" cm="1">
        <f t="array" aca="1" ref="D1231" ca="1">OR(INDEX(積み上げ状況,20-C1231+1,B1231)=A1231,INDEX('040_現在位置'!$I$23:$R$43,21-C1231+1,B1231)=A1231)</f>
        <v>0</v>
      </c>
      <c r="E1231" t="e">
        <f t="shared" ca="1" si="49"/>
        <v>#N/A</v>
      </c>
      <c r="F1231">
        <f t="shared" si="50"/>
        <v>8</v>
      </c>
    </row>
    <row r="1232" spans="1:6">
      <c r="A1232" t="s">
        <v>7</v>
      </c>
      <c r="B1232">
        <v>2</v>
      </c>
      <c r="C1232">
        <v>9</v>
      </c>
      <c r="D1232" t="b" cm="1">
        <f t="array" aca="1" ref="D1232" ca="1">OR(INDEX(積み上げ状況,20-C1232+1,B1232)=A1232,INDEX('040_現在位置'!$I$23:$R$43,21-C1232+1,B1232)=A1232)</f>
        <v>0</v>
      </c>
      <c r="E1232" t="e">
        <f t="shared" ca="1" si="49"/>
        <v>#N/A</v>
      </c>
      <c r="F1232">
        <f t="shared" si="50"/>
        <v>9</v>
      </c>
    </row>
    <row r="1233" spans="1:6">
      <c r="A1233" t="s">
        <v>7</v>
      </c>
      <c r="B1233">
        <v>2</v>
      </c>
      <c r="C1233">
        <v>10</v>
      </c>
      <c r="D1233" t="b" cm="1">
        <f t="array" aca="1" ref="D1233" ca="1">OR(INDEX(積み上げ状況,20-C1233+1,B1233)=A1233,INDEX('040_現在位置'!$I$23:$R$43,21-C1233+1,B1233)=A1233)</f>
        <v>0</v>
      </c>
      <c r="E1233" t="e">
        <f t="shared" ca="1" si="49"/>
        <v>#N/A</v>
      </c>
      <c r="F1233">
        <f t="shared" si="50"/>
        <v>10</v>
      </c>
    </row>
    <row r="1234" spans="1:6">
      <c r="A1234" t="s">
        <v>7</v>
      </c>
      <c r="B1234">
        <v>2</v>
      </c>
      <c r="C1234">
        <v>11</v>
      </c>
      <c r="D1234" t="b" cm="1">
        <f t="array" aca="1" ref="D1234" ca="1">OR(INDEX(積み上げ状況,20-C1234+1,B1234)=A1234,INDEX('040_現在位置'!$I$23:$R$43,21-C1234+1,B1234)=A1234)</f>
        <v>0</v>
      </c>
      <c r="E1234" t="e">
        <f t="shared" ca="1" si="49"/>
        <v>#N/A</v>
      </c>
      <c r="F1234">
        <f t="shared" si="50"/>
        <v>11</v>
      </c>
    </row>
    <row r="1235" spans="1:6">
      <c r="A1235" t="s">
        <v>7</v>
      </c>
      <c r="B1235">
        <v>2</v>
      </c>
      <c r="C1235">
        <v>12</v>
      </c>
      <c r="D1235" t="b" cm="1">
        <f t="array" aca="1" ref="D1235" ca="1">OR(INDEX(積み上げ状況,20-C1235+1,B1235)=A1235,INDEX('040_現在位置'!$I$23:$R$43,21-C1235+1,B1235)=A1235)</f>
        <v>0</v>
      </c>
      <c r="E1235" t="e">
        <f t="shared" ca="1" si="49"/>
        <v>#N/A</v>
      </c>
      <c r="F1235">
        <f t="shared" si="50"/>
        <v>12</v>
      </c>
    </row>
    <row r="1236" spans="1:6">
      <c r="A1236" t="s">
        <v>7</v>
      </c>
      <c r="B1236">
        <v>2</v>
      </c>
      <c r="C1236">
        <v>13</v>
      </c>
      <c r="D1236" t="b" cm="1">
        <f t="array" aca="1" ref="D1236" ca="1">OR(INDEX(積み上げ状況,20-C1236+1,B1236)=A1236,INDEX('040_現在位置'!$I$23:$R$43,21-C1236+1,B1236)=A1236)</f>
        <v>0</v>
      </c>
      <c r="E1236" t="e">
        <f t="shared" ca="1" si="49"/>
        <v>#N/A</v>
      </c>
      <c r="F1236">
        <f t="shared" si="50"/>
        <v>13</v>
      </c>
    </row>
    <row r="1237" spans="1:6">
      <c r="A1237" t="s">
        <v>7</v>
      </c>
      <c r="B1237">
        <v>2</v>
      </c>
      <c r="C1237">
        <v>14</v>
      </c>
      <c r="D1237" t="b" cm="1">
        <f t="array" aca="1" ref="D1237" ca="1">OR(INDEX(積み上げ状況,20-C1237+1,B1237)=A1237,INDEX('040_現在位置'!$I$23:$R$43,21-C1237+1,B1237)=A1237)</f>
        <v>0</v>
      </c>
      <c r="E1237" t="e">
        <f t="shared" ca="1" si="49"/>
        <v>#N/A</v>
      </c>
      <c r="F1237">
        <f t="shared" si="50"/>
        <v>14</v>
      </c>
    </row>
    <row r="1238" spans="1:6">
      <c r="A1238" t="s">
        <v>7</v>
      </c>
      <c r="B1238">
        <v>2</v>
      </c>
      <c r="C1238">
        <v>15</v>
      </c>
      <c r="D1238" t="b" cm="1">
        <f t="array" aca="1" ref="D1238" ca="1">OR(INDEX(積み上げ状況,20-C1238+1,B1238)=A1238,INDEX('040_現在位置'!$I$23:$R$43,21-C1238+1,B1238)=A1238)</f>
        <v>0</v>
      </c>
      <c r="E1238" t="e">
        <f t="shared" ca="1" si="49"/>
        <v>#N/A</v>
      </c>
      <c r="F1238">
        <f t="shared" si="50"/>
        <v>15</v>
      </c>
    </row>
    <row r="1239" spans="1:6">
      <c r="A1239" t="s">
        <v>7</v>
      </c>
      <c r="B1239">
        <v>2</v>
      </c>
      <c r="C1239">
        <v>16</v>
      </c>
      <c r="D1239" t="b" cm="1">
        <f t="array" aca="1" ref="D1239" ca="1">OR(INDEX(積み上げ状況,20-C1239+1,B1239)=A1239,INDEX('040_現在位置'!$I$23:$R$43,21-C1239+1,B1239)=A1239)</f>
        <v>0</v>
      </c>
      <c r="E1239" t="e">
        <f t="shared" ca="1" si="49"/>
        <v>#N/A</v>
      </c>
      <c r="F1239">
        <f t="shared" si="50"/>
        <v>16</v>
      </c>
    </row>
    <row r="1240" spans="1:6">
      <c r="A1240" t="s">
        <v>7</v>
      </c>
      <c r="B1240">
        <v>2</v>
      </c>
      <c r="C1240">
        <v>17</v>
      </c>
      <c r="D1240" t="b" cm="1">
        <f t="array" aca="1" ref="D1240" ca="1">OR(INDEX(積み上げ状況,20-C1240+1,B1240)=A1240,INDEX('040_現在位置'!$I$23:$R$43,21-C1240+1,B1240)=A1240)</f>
        <v>0</v>
      </c>
      <c r="E1240" t="e">
        <f t="shared" ca="1" si="49"/>
        <v>#N/A</v>
      </c>
      <c r="F1240">
        <f t="shared" si="50"/>
        <v>17</v>
      </c>
    </row>
    <row r="1241" spans="1:6">
      <c r="A1241" t="s">
        <v>7</v>
      </c>
      <c r="B1241">
        <v>2</v>
      </c>
      <c r="C1241">
        <v>18</v>
      </c>
      <c r="D1241" t="b" cm="1">
        <f t="array" aca="1" ref="D1241" ca="1">OR(INDEX(積み上げ状況,20-C1241+1,B1241)=A1241,INDEX('040_現在位置'!$I$23:$R$43,21-C1241+1,B1241)=A1241)</f>
        <v>0</v>
      </c>
      <c r="E1241" t="e">
        <f t="shared" ca="1" si="49"/>
        <v>#N/A</v>
      </c>
      <c r="F1241">
        <f t="shared" si="50"/>
        <v>18</v>
      </c>
    </row>
    <row r="1242" spans="1:6">
      <c r="A1242" t="s">
        <v>7</v>
      </c>
      <c r="B1242">
        <v>2</v>
      </c>
      <c r="C1242">
        <v>19</v>
      </c>
      <c r="D1242" t="b" cm="1">
        <f t="array" aca="1" ref="D1242" ca="1">OR(INDEX(積み上げ状況,20-C1242+1,B1242)=A1242,INDEX('040_現在位置'!$I$23:$R$43,21-C1242+1,B1242)=A1242)</f>
        <v>0</v>
      </c>
      <c r="E1242" t="e">
        <f t="shared" ca="1" si="49"/>
        <v>#N/A</v>
      </c>
      <c r="F1242">
        <f t="shared" si="50"/>
        <v>19</v>
      </c>
    </row>
    <row r="1243" spans="1:6">
      <c r="A1243" t="s">
        <v>7</v>
      </c>
      <c r="B1243">
        <v>2</v>
      </c>
      <c r="C1243">
        <v>20</v>
      </c>
      <c r="D1243" t="b" cm="1">
        <f t="array" aca="1" ref="D1243" ca="1">OR(INDEX(積み上げ状況,20-C1243+1,B1243)=A1243,INDEX('040_現在位置'!$I$23:$R$43,21-C1243+1,B1243)=A1243)</f>
        <v>0</v>
      </c>
      <c r="E1243" t="e">
        <f t="shared" ca="1" si="49"/>
        <v>#N/A</v>
      </c>
      <c r="F1243">
        <f t="shared" si="50"/>
        <v>20</v>
      </c>
    </row>
    <row r="1244" spans="1:6">
      <c r="A1244" t="s">
        <v>7</v>
      </c>
      <c r="B1244">
        <v>3</v>
      </c>
      <c r="C1244">
        <v>1</v>
      </c>
      <c r="D1244" t="b" cm="1">
        <f t="array" aca="1" ref="D1244" ca="1">OR(INDEX(積み上げ状況,20-C1244+1,B1244)=A1244,INDEX('040_現在位置'!$I$23:$R$43,21-C1244+1,B1244)=A1244)</f>
        <v>0</v>
      </c>
      <c r="E1244" t="e">
        <f t="shared" ca="1" si="49"/>
        <v>#N/A</v>
      </c>
      <c r="F1244">
        <f t="shared" si="50"/>
        <v>1</v>
      </c>
    </row>
    <row r="1245" spans="1:6">
      <c r="A1245" t="s">
        <v>7</v>
      </c>
      <c r="B1245">
        <v>3</v>
      </c>
      <c r="C1245">
        <v>2</v>
      </c>
      <c r="D1245" t="b" cm="1">
        <f t="array" aca="1" ref="D1245" ca="1">OR(INDEX(積み上げ状況,20-C1245+1,B1245)=A1245,INDEX('040_現在位置'!$I$23:$R$43,21-C1245+1,B1245)=A1245)</f>
        <v>0</v>
      </c>
      <c r="E1245" t="e">
        <f t="shared" ca="1" si="49"/>
        <v>#N/A</v>
      </c>
      <c r="F1245">
        <f t="shared" si="50"/>
        <v>2</v>
      </c>
    </row>
    <row r="1246" spans="1:6">
      <c r="A1246" t="s">
        <v>7</v>
      </c>
      <c r="B1246">
        <v>3</v>
      </c>
      <c r="C1246">
        <v>3</v>
      </c>
      <c r="D1246" t="b" cm="1">
        <f t="array" aca="1" ref="D1246" ca="1">OR(INDEX(積み上げ状況,20-C1246+1,B1246)=A1246,INDEX('040_現在位置'!$I$23:$R$43,21-C1246+1,B1246)=A1246)</f>
        <v>0</v>
      </c>
      <c r="E1246" t="e">
        <f t="shared" ca="1" si="49"/>
        <v>#N/A</v>
      </c>
      <c r="F1246">
        <f t="shared" si="50"/>
        <v>3</v>
      </c>
    </row>
    <row r="1247" spans="1:6">
      <c r="A1247" t="s">
        <v>7</v>
      </c>
      <c r="B1247">
        <v>3</v>
      </c>
      <c r="C1247">
        <v>4</v>
      </c>
      <c r="D1247" t="b" cm="1">
        <f t="array" aca="1" ref="D1247" ca="1">OR(INDEX(積み上げ状況,20-C1247+1,B1247)=A1247,INDEX('040_現在位置'!$I$23:$R$43,21-C1247+1,B1247)=A1247)</f>
        <v>0</v>
      </c>
      <c r="E1247" t="e">
        <f t="shared" ca="1" si="49"/>
        <v>#N/A</v>
      </c>
      <c r="F1247">
        <f t="shared" si="50"/>
        <v>4</v>
      </c>
    </row>
    <row r="1248" spans="1:6">
      <c r="A1248" t="s">
        <v>7</v>
      </c>
      <c r="B1248">
        <v>3</v>
      </c>
      <c r="C1248">
        <v>5</v>
      </c>
      <c r="D1248" t="b" cm="1">
        <f t="array" aca="1" ref="D1248" ca="1">OR(INDEX(積み上げ状況,20-C1248+1,B1248)=A1248,INDEX('040_現在位置'!$I$23:$R$43,21-C1248+1,B1248)=A1248)</f>
        <v>0</v>
      </c>
      <c r="E1248" t="e">
        <f t="shared" ca="1" si="49"/>
        <v>#N/A</v>
      </c>
      <c r="F1248">
        <f t="shared" si="50"/>
        <v>5</v>
      </c>
    </row>
    <row r="1249" spans="1:6">
      <c r="A1249" t="s">
        <v>7</v>
      </c>
      <c r="B1249">
        <v>3</v>
      </c>
      <c r="C1249">
        <v>6</v>
      </c>
      <c r="D1249" t="b" cm="1">
        <f t="array" aca="1" ref="D1249" ca="1">OR(INDEX(積み上げ状況,20-C1249+1,B1249)=A1249,INDEX('040_現在位置'!$I$23:$R$43,21-C1249+1,B1249)=A1249)</f>
        <v>0</v>
      </c>
      <c r="E1249" t="e">
        <f t="shared" ca="1" si="49"/>
        <v>#N/A</v>
      </c>
      <c r="F1249">
        <f t="shared" si="50"/>
        <v>6</v>
      </c>
    </row>
    <row r="1250" spans="1:6">
      <c r="A1250" t="s">
        <v>7</v>
      </c>
      <c r="B1250">
        <v>3</v>
      </c>
      <c r="C1250">
        <v>7</v>
      </c>
      <c r="D1250" t="b" cm="1">
        <f t="array" aca="1" ref="D1250" ca="1">OR(INDEX(積み上げ状況,20-C1250+1,B1250)=A1250,INDEX('040_現在位置'!$I$23:$R$43,21-C1250+1,B1250)=A1250)</f>
        <v>0</v>
      </c>
      <c r="E1250" t="e">
        <f t="shared" ca="1" si="49"/>
        <v>#N/A</v>
      </c>
      <c r="F1250">
        <f t="shared" si="50"/>
        <v>7</v>
      </c>
    </row>
    <row r="1251" spans="1:6">
      <c r="A1251" t="s">
        <v>7</v>
      </c>
      <c r="B1251">
        <v>3</v>
      </c>
      <c r="C1251">
        <v>8</v>
      </c>
      <c r="D1251" t="b" cm="1">
        <f t="array" aca="1" ref="D1251" ca="1">OR(INDEX(積み上げ状況,20-C1251+1,B1251)=A1251,INDEX('040_現在位置'!$I$23:$R$43,21-C1251+1,B1251)=A1251)</f>
        <v>0</v>
      </c>
      <c r="E1251" t="e">
        <f t="shared" ca="1" si="49"/>
        <v>#N/A</v>
      </c>
      <c r="F1251">
        <f t="shared" si="50"/>
        <v>8</v>
      </c>
    </row>
    <row r="1252" spans="1:6">
      <c r="A1252" t="s">
        <v>7</v>
      </c>
      <c r="B1252">
        <v>3</v>
      </c>
      <c r="C1252">
        <v>9</v>
      </c>
      <c r="D1252" t="b" cm="1">
        <f t="array" aca="1" ref="D1252" ca="1">OR(INDEX(積み上げ状況,20-C1252+1,B1252)=A1252,INDEX('040_現在位置'!$I$23:$R$43,21-C1252+1,B1252)=A1252)</f>
        <v>0</v>
      </c>
      <c r="E1252" t="e">
        <f t="shared" ca="1" si="49"/>
        <v>#N/A</v>
      </c>
      <c r="F1252">
        <f t="shared" si="50"/>
        <v>9</v>
      </c>
    </row>
    <row r="1253" spans="1:6">
      <c r="A1253" t="s">
        <v>7</v>
      </c>
      <c r="B1253">
        <v>3</v>
      </c>
      <c r="C1253">
        <v>10</v>
      </c>
      <c r="D1253" t="b" cm="1">
        <f t="array" aca="1" ref="D1253" ca="1">OR(INDEX(積み上げ状況,20-C1253+1,B1253)=A1253,INDEX('040_現在位置'!$I$23:$R$43,21-C1253+1,B1253)=A1253)</f>
        <v>0</v>
      </c>
      <c r="E1253" t="e">
        <f t="shared" ca="1" si="49"/>
        <v>#N/A</v>
      </c>
      <c r="F1253">
        <f t="shared" si="50"/>
        <v>10</v>
      </c>
    </row>
    <row r="1254" spans="1:6">
      <c r="A1254" t="s">
        <v>7</v>
      </c>
      <c r="B1254">
        <v>3</v>
      </c>
      <c r="C1254">
        <v>11</v>
      </c>
      <c r="D1254" t="b" cm="1">
        <f t="array" aca="1" ref="D1254" ca="1">OR(INDEX(積み上げ状況,20-C1254+1,B1254)=A1254,INDEX('040_現在位置'!$I$23:$R$43,21-C1254+1,B1254)=A1254)</f>
        <v>0</v>
      </c>
      <c r="E1254" t="e">
        <f t="shared" ca="1" si="49"/>
        <v>#N/A</v>
      </c>
      <c r="F1254">
        <f t="shared" si="50"/>
        <v>11</v>
      </c>
    </row>
    <row r="1255" spans="1:6">
      <c r="A1255" t="s">
        <v>7</v>
      </c>
      <c r="B1255">
        <v>3</v>
      </c>
      <c r="C1255">
        <v>12</v>
      </c>
      <c r="D1255" t="b" cm="1">
        <f t="array" aca="1" ref="D1255" ca="1">OR(INDEX(積み上げ状況,20-C1255+1,B1255)=A1255,INDEX('040_現在位置'!$I$23:$R$43,21-C1255+1,B1255)=A1255)</f>
        <v>0</v>
      </c>
      <c r="E1255" t="e">
        <f t="shared" ca="1" si="49"/>
        <v>#N/A</v>
      </c>
      <c r="F1255">
        <f t="shared" si="50"/>
        <v>12</v>
      </c>
    </row>
    <row r="1256" spans="1:6">
      <c r="A1256" t="s">
        <v>7</v>
      </c>
      <c r="B1256">
        <v>3</v>
      </c>
      <c r="C1256">
        <v>13</v>
      </c>
      <c r="D1256" t="b" cm="1">
        <f t="array" aca="1" ref="D1256" ca="1">OR(INDEX(積み上げ状況,20-C1256+1,B1256)=A1256,INDEX('040_現在位置'!$I$23:$R$43,21-C1256+1,B1256)=A1256)</f>
        <v>0</v>
      </c>
      <c r="E1256" t="e">
        <f t="shared" ca="1" si="49"/>
        <v>#N/A</v>
      </c>
      <c r="F1256">
        <f t="shared" si="50"/>
        <v>13</v>
      </c>
    </row>
    <row r="1257" spans="1:6">
      <c r="A1257" t="s">
        <v>7</v>
      </c>
      <c r="B1257">
        <v>3</v>
      </c>
      <c r="C1257">
        <v>14</v>
      </c>
      <c r="D1257" t="b" cm="1">
        <f t="array" aca="1" ref="D1257" ca="1">OR(INDEX(積み上げ状況,20-C1257+1,B1257)=A1257,INDEX('040_現在位置'!$I$23:$R$43,21-C1257+1,B1257)=A1257)</f>
        <v>0</v>
      </c>
      <c r="E1257" t="e">
        <f t="shared" ca="1" si="49"/>
        <v>#N/A</v>
      </c>
      <c r="F1257">
        <f t="shared" si="50"/>
        <v>14</v>
      </c>
    </row>
    <row r="1258" spans="1:6">
      <c r="A1258" t="s">
        <v>7</v>
      </c>
      <c r="B1258">
        <v>3</v>
      </c>
      <c r="C1258">
        <v>15</v>
      </c>
      <c r="D1258" t="b" cm="1">
        <f t="array" aca="1" ref="D1258" ca="1">OR(INDEX(積み上げ状況,20-C1258+1,B1258)=A1258,INDEX('040_現在位置'!$I$23:$R$43,21-C1258+1,B1258)=A1258)</f>
        <v>0</v>
      </c>
      <c r="E1258" t="e">
        <f t="shared" ca="1" si="49"/>
        <v>#N/A</v>
      </c>
      <c r="F1258">
        <f t="shared" si="50"/>
        <v>15</v>
      </c>
    </row>
    <row r="1259" spans="1:6">
      <c r="A1259" t="s">
        <v>7</v>
      </c>
      <c r="B1259">
        <v>3</v>
      </c>
      <c r="C1259">
        <v>16</v>
      </c>
      <c r="D1259" t="b" cm="1">
        <f t="array" aca="1" ref="D1259" ca="1">OR(INDEX(積み上げ状況,20-C1259+1,B1259)=A1259,INDEX('040_現在位置'!$I$23:$R$43,21-C1259+1,B1259)=A1259)</f>
        <v>0</v>
      </c>
      <c r="E1259" t="e">
        <f t="shared" ca="1" si="49"/>
        <v>#N/A</v>
      </c>
      <c r="F1259">
        <f t="shared" si="50"/>
        <v>16</v>
      </c>
    </row>
    <row r="1260" spans="1:6">
      <c r="A1260" t="s">
        <v>7</v>
      </c>
      <c r="B1260">
        <v>3</v>
      </c>
      <c r="C1260">
        <v>17</v>
      </c>
      <c r="D1260" t="b" cm="1">
        <f t="array" aca="1" ref="D1260" ca="1">OR(INDEX(積み上げ状況,20-C1260+1,B1260)=A1260,INDEX('040_現在位置'!$I$23:$R$43,21-C1260+1,B1260)=A1260)</f>
        <v>0</v>
      </c>
      <c r="E1260" t="e">
        <f t="shared" ca="1" si="49"/>
        <v>#N/A</v>
      </c>
      <c r="F1260">
        <f t="shared" si="50"/>
        <v>17</v>
      </c>
    </row>
    <row r="1261" spans="1:6">
      <c r="A1261" t="s">
        <v>7</v>
      </c>
      <c r="B1261">
        <v>3</v>
      </c>
      <c r="C1261">
        <v>18</v>
      </c>
      <c r="D1261" t="b" cm="1">
        <f t="array" aca="1" ref="D1261" ca="1">OR(INDEX(積み上げ状況,20-C1261+1,B1261)=A1261,INDEX('040_現在位置'!$I$23:$R$43,21-C1261+1,B1261)=A1261)</f>
        <v>0</v>
      </c>
      <c r="E1261" t="e">
        <f t="shared" ca="1" si="49"/>
        <v>#N/A</v>
      </c>
      <c r="F1261">
        <f t="shared" si="50"/>
        <v>18</v>
      </c>
    </row>
    <row r="1262" spans="1:6">
      <c r="A1262" t="s">
        <v>7</v>
      </c>
      <c r="B1262">
        <v>3</v>
      </c>
      <c r="C1262">
        <v>19</v>
      </c>
      <c r="D1262" t="b" cm="1">
        <f t="array" aca="1" ref="D1262" ca="1">OR(INDEX(積み上げ状況,20-C1262+1,B1262)=A1262,INDEX('040_現在位置'!$I$23:$R$43,21-C1262+1,B1262)=A1262)</f>
        <v>0</v>
      </c>
      <c r="E1262" t="e">
        <f t="shared" ca="1" si="49"/>
        <v>#N/A</v>
      </c>
      <c r="F1262">
        <f t="shared" si="50"/>
        <v>19</v>
      </c>
    </row>
    <row r="1263" spans="1:6">
      <c r="A1263" t="s">
        <v>7</v>
      </c>
      <c r="B1263">
        <v>3</v>
      </c>
      <c r="C1263">
        <v>20</v>
      </c>
      <c r="D1263" t="b" cm="1">
        <f t="array" aca="1" ref="D1263" ca="1">OR(INDEX(積み上げ状況,20-C1263+1,B1263)=A1263,INDEX('040_現在位置'!$I$23:$R$43,21-C1263+1,B1263)=A1263)</f>
        <v>0</v>
      </c>
      <c r="E1263" t="e">
        <f t="shared" ca="1" si="49"/>
        <v>#N/A</v>
      </c>
      <c r="F1263">
        <f t="shared" si="50"/>
        <v>20</v>
      </c>
    </row>
    <row r="1264" spans="1:6">
      <c r="A1264" t="s">
        <v>7</v>
      </c>
      <c r="B1264">
        <v>4</v>
      </c>
      <c r="C1264">
        <v>1</v>
      </c>
      <c r="D1264" t="b" cm="1">
        <f t="array" aca="1" ref="D1264" ca="1">OR(INDEX(積み上げ状況,20-C1264+1,B1264)=A1264,INDEX('040_現在位置'!$I$23:$R$43,21-C1264+1,B1264)=A1264)</f>
        <v>0</v>
      </c>
      <c r="E1264" t="e">
        <f t="shared" ca="1" si="49"/>
        <v>#N/A</v>
      </c>
      <c r="F1264">
        <f t="shared" si="50"/>
        <v>1</v>
      </c>
    </row>
    <row r="1265" spans="1:6">
      <c r="A1265" t="s">
        <v>7</v>
      </c>
      <c r="B1265">
        <v>4</v>
      </c>
      <c r="C1265">
        <v>2</v>
      </c>
      <c r="D1265" t="b" cm="1">
        <f t="array" aca="1" ref="D1265" ca="1">OR(INDEX(積み上げ状況,20-C1265+1,B1265)=A1265,INDEX('040_現在位置'!$I$23:$R$43,21-C1265+1,B1265)=A1265)</f>
        <v>0</v>
      </c>
      <c r="E1265" t="e">
        <f t="shared" ca="1" si="49"/>
        <v>#N/A</v>
      </c>
      <c r="F1265">
        <f t="shared" si="50"/>
        <v>2</v>
      </c>
    </row>
    <row r="1266" spans="1:6">
      <c r="A1266" t="s">
        <v>7</v>
      </c>
      <c r="B1266">
        <v>4</v>
      </c>
      <c r="C1266">
        <v>3</v>
      </c>
      <c r="D1266" t="b" cm="1">
        <f t="array" aca="1" ref="D1266" ca="1">OR(INDEX(積み上げ状況,20-C1266+1,B1266)=A1266,INDEX('040_現在位置'!$I$23:$R$43,21-C1266+1,B1266)=A1266)</f>
        <v>0</v>
      </c>
      <c r="E1266" t="e">
        <f t="shared" ca="1" si="49"/>
        <v>#N/A</v>
      </c>
      <c r="F1266">
        <f t="shared" si="50"/>
        <v>3</v>
      </c>
    </row>
    <row r="1267" spans="1:6">
      <c r="A1267" t="s">
        <v>7</v>
      </c>
      <c r="B1267">
        <v>4</v>
      </c>
      <c r="C1267">
        <v>4</v>
      </c>
      <c r="D1267" t="b" cm="1">
        <f t="array" aca="1" ref="D1267" ca="1">OR(INDEX(積み上げ状況,20-C1267+1,B1267)=A1267,INDEX('040_現在位置'!$I$23:$R$43,21-C1267+1,B1267)=A1267)</f>
        <v>0</v>
      </c>
      <c r="E1267" t="e">
        <f t="shared" ca="1" si="49"/>
        <v>#N/A</v>
      </c>
      <c r="F1267">
        <f t="shared" si="50"/>
        <v>4</v>
      </c>
    </row>
    <row r="1268" spans="1:6">
      <c r="A1268" t="s">
        <v>7</v>
      </c>
      <c r="B1268">
        <v>4</v>
      </c>
      <c r="C1268">
        <v>5</v>
      </c>
      <c r="D1268" t="b" cm="1">
        <f t="array" aca="1" ref="D1268" ca="1">OR(INDEX(積み上げ状況,20-C1268+1,B1268)=A1268,INDEX('040_現在位置'!$I$23:$R$43,21-C1268+1,B1268)=A1268)</f>
        <v>0</v>
      </c>
      <c r="E1268" t="e">
        <f t="shared" ca="1" si="49"/>
        <v>#N/A</v>
      </c>
      <c r="F1268">
        <f t="shared" si="50"/>
        <v>5</v>
      </c>
    </row>
    <row r="1269" spans="1:6">
      <c r="A1269" t="s">
        <v>7</v>
      </c>
      <c r="B1269">
        <v>4</v>
      </c>
      <c r="C1269">
        <v>6</v>
      </c>
      <c r="D1269" t="b" cm="1">
        <f t="array" aca="1" ref="D1269" ca="1">OR(INDEX(積み上げ状況,20-C1269+1,B1269)=A1269,INDEX('040_現在位置'!$I$23:$R$43,21-C1269+1,B1269)=A1269)</f>
        <v>0</v>
      </c>
      <c r="E1269" t="e">
        <f t="shared" ca="1" si="49"/>
        <v>#N/A</v>
      </c>
      <c r="F1269">
        <f t="shared" si="50"/>
        <v>6</v>
      </c>
    </row>
    <row r="1270" spans="1:6">
      <c r="A1270" t="s">
        <v>7</v>
      </c>
      <c r="B1270">
        <v>4</v>
      </c>
      <c r="C1270">
        <v>7</v>
      </c>
      <c r="D1270" t="b" cm="1">
        <f t="array" aca="1" ref="D1270" ca="1">OR(INDEX(積み上げ状況,20-C1270+1,B1270)=A1270,INDEX('040_現在位置'!$I$23:$R$43,21-C1270+1,B1270)=A1270)</f>
        <v>0</v>
      </c>
      <c r="E1270" t="e">
        <f t="shared" ca="1" si="49"/>
        <v>#N/A</v>
      </c>
      <c r="F1270">
        <f t="shared" si="50"/>
        <v>7</v>
      </c>
    </row>
    <row r="1271" spans="1:6">
      <c r="A1271" t="s">
        <v>7</v>
      </c>
      <c r="B1271">
        <v>4</v>
      </c>
      <c r="C1271">
        <v>8</v>
      </c>
      <c r="D1271" t="b" cm="1">
        <f t="array" aca="1" ref="D1271" ca="1">OR(INDEX(積み上げ状況,20-C1271+1,B1271)=A1271,INDEX('040_現在位置'!$I$23:$R$43,21-C1271+1,B1271)=A1271)</f>
        <v>0</v>
      </c>
      <c r="E1271" t="e">
        <f t="shared" ca="1" si="49"/>
        <v>#N/A</v>
      </c>
      <c r="F1271">
        <f t="shared" si="50"/>
        <v>8</v>
      </c>
    </row>
    <row r="1272" spans="1:6">
      <c r="A1272" t="s">
        <v>7</v>
      </c>
      <c r="B1272">
        <v>4</v>
      </c>
      <c r="C1272">
        <v>9</v>
      </c>
      <c r="D1272" t="b" cm="1">
        <f t="array" aca="1" ref="D1272" ca="1">OR(INDEX(積み上げ状況,20-C1272+1,B1272)=A1272,INDEX('040_現在位置'!$I$23:$R$43,21-C1272+1,B1272)=A1272)</f>
        <v>0</v>
      </c>
      <c r="E1272" t="e">
        <f t="shared" ca="1" si="49"/>
        <v>#N/A</v>
      </c>
      <c r="F1272">
        <f t="shared" si="50"/>
        <v>9</v>
      </c>
    </row>
    <row r="1273" spans="1:6">
      <c r="A1273" t="s">
        <v>7</v>
      </c>
      <c r="B1273">
        <v>4</v>
      </c>
      <c r="C1273">
        <v>10</v>
      </c>
      <c r="D1273" t="b" cm="1">
        <f t="array" aca="1" ref="D1273" ca="1">OR(INDEX(積み上げ状況,20-C1273+1,B1273)=A1273,INDEX('040_現在位置'!$I$23:$R$43,21-C1273+1,B1273)=A1273)</f>
        <v>0</v>
      </c>
      <c r="E1273" t="e">
        <f t="shared" ca="1" si="49"/>
        <v>#N/A</v>
      </c>
      <c r="F1273">
        <f t="shared" si="50"/>
        <v>10</v>
      </c>
    </row>
    <row r="1274" spans="1:6">
      <c r="A1274" t="s">
        <v>7</v>
      </c>
      <c r="B1274">
        <v>4</v>
      </c>
      <c r="C1274">
        <v>11</v>
      </c>
      <c r="D1274" t="b" cm="1">
        <f t="array" aca="1" ref="D1274" ca="1">OR(INDEX(積み上げ状況,20-C1274+1,B1274)=A1274,INDEX('040_現在位置'!$I$23:$R$43,21-C1274+1,B1274)=A1274)</f>
        <v>0</v>
      </c>
      <c r="E1274" t="e">
        <f t="shared" ca="1" si="49"/>
        <v>#N/A</v>
      </c>
      <c r="F1274">
        <f t="shared" si="50"/>
        <v>11</v>
      </c>
    </row>
    <row r="1275" spans="1:6">
      <c r="A1275" t="s">
        <v>7</v>
      </c>
      <c r="B1275">
        <v>4</v>
      </c>
      <c r="C1275">
        <v>12</v>
      </c>
      <c r="D1275" t="b" cm="1">
        <f t="array" aca="1" ref="D1275" ca="1">OR(INDEX(積み上げ状況,20-C1275+1,B1275)=A1275,INDEX('040_現在位置'!$I$23:$R$43,21-C1275+1,B1275)=A1275)</f>
        <v>0</v>
      </c>
      <c r="E1275" t="e">
        <f t="shared" ca="1" si="49"/>
        <v>#N/A</v>
      </c>
      <c r="F1275">
        <f t="shared" si="50"/>
        <v>12</v>
      </c>
    </row>
    <row r="1276" spans="1:6">
      <c r="A1276" t="s">
        <v>7</v>
      </c>
      <c r="B1276">
        <v>4</v>
      </c>
      <c r="C1276">
        <v>13</v>
      </c>
      <c r="D1276" t="b" cm="1">
        <f t="array" aca="1" ref="D1276" ca="1">OR(INDEX(積み上げ状況,20-C1276+1,B1276)=A1276,INDEX('040_現在位置'!$I$23:$R$43,21-C1276+1,B1276)=A1276)</f>
        <v>0</v>
      </c>
      <c r="E1276" t="e">
        <f t="shared" ca="1" si="49"/>
        <v>#N/A</v>
      </c>
      <c r="F1276">
        <f t="shared" si="50"/>
        <v>13</v>
      </c>
    </row>
    <row r="1277" spans="1:6">
      <c r="A1277" t="s">
        <v>7</v>
      </c>
      <c r="B1277">
        <v>4</v>
      </c>
      <c r="C1277">
        <v>14</v>
      </c>
      <c r="D1277" t="b" cm="1">
        <f t="array" aca="1" ref="D1277" ca="1">OR(INDEX(積み上げ状況,20-C1277+1,B1277)=A1277,INDEX('040_現在位置'!$I$23:$R$43,21-C1277+1,B1277)=A1277)</f>
        <v>0</v>
      </c>
      <c r="E1277" t="e">
        <f t="shared" ca="1" si="49"/>
        <v>#N/A</v>
      </c>
      <c r="F1277">
        <f t="shared" si="50"/>
        <v>14</v>
      </c>
    </row>
    <row r="1278" spans="1:6">
      <c r="A1278" t="s">
        <v>7</v>
      </c>
      <c r="B1278">
        <v>4</v>
      </c>
      <c r="C1278">
        <v>15</v>
      </c>
      <c r="D1278" t="b" cm="1">
        <f t="array" aca="1" ref="D1278" ca="1">OR(INDEX(積み上げ状況,20-C1278+1,B1278)=A1278,INDEX('040_現在位置'!$I$23:$R$43,21-C1278+1,B1278)=A1278)</f>
        <v>0</v>
      </c>
      <c r="E1278" t="e">
        <f t="shared" ca="1" si="49"/>
        <v>#N/A</v>
      </c>
      <c r="F1278">
        <f t="shared" si="50"/>
        <v>15</v>
      </c>
    </row>
    <row r="1279" spans="1:6">
      <c r="A1279" t="s">
        <v>7</v>
      </c>
      <c r="B1279">
        <v>4</v>
      </c>
      <c r="C1279">
        <v>16</v>
      </c>
      <c r="D1279" t="b" cm="1">
        <f t="array" aca="1" ref="D1279" ca="1">OR(INDEX(積み上げ状況,20-C1279+1,B1279)=A1279,INDEX('040_現在位置'!$I$23:$R$43,21-C1279+1,B1279)=A1279)</f>
        <v>0</v>
      </c>
      <c r="E1279" t="e">
        <f t="shared" ca="1" si="49"/>
        <v>#N/A</v>
      </c>
      <c r="F1279">
        <f t="shared" si="50"/>
        <v>16</v>
      </c>
    </row>
    <row r="1280" spans="1:6">
      <c r="A1280" t="s">
        <v>7</v>
      </c>
      <c r="B1280">
        <v>4</v>
      </c>
      <c r="C1280">
        <v>17</v>
      </c>
      <c r="D1280" t="b" cm="1">
        <f t="array" aca="1" ref="D1280" ca="1">OR(INDEX(積み上げ状況,20-C1280+1,B1280)=A1280,INDEX('040_現在位置'!$I$23:$R$43,21-C1280+1,B1280)=A1280)</f>
        <v>0</v>
      </c>
      <c r="E1280" t="e">
        <f t="shared" ca="1" si="49"/>
        <v>#N/A</v>
      </c>
      <c r="F1280">
        <f t="shared" si="50"/>
        <v>17</v>
      </c>
    </row>
    <row r="1281" spans="1:6">
      <c r="A1281" t="s">
        <v>7</v>
      </c>
      <c r="B1281">
        <v>4</v>
      </c>
      <c r="C1281">
        <v>18</v>
      </c>
      <c r="D1281" t="b" cm="1">
        <f t="array" aca="1" ref="D1281" ca="1">OR(INDEX(積み上げ状況,20-C1281+1,B1281)=A1281,INDEX('040_現在位置'!$I$23:$R$43,21-C1281+1,B1281)=A1281)</f>
        <v>1</v>
      </c>
      <c r="E1281">
        <f t="shared" ca="1" si="49"/>
        <v>4</v>
      </c>
      <c r="F1281">
        <f t="shared" si="50"/>
        <v>18</v>
      </c>
    </row>
    <row r="1282" spans="1:6">
      <c r="A1282" t="s">
        <v>7</v>
      </c>
      <c r="B1282">
        <v>4</v>
      </c>
      <c r="C1282">
        <v>19</v>
      </c>
      <c r="D1282" t="b" cm="1">
        <f t="array" aca="1" ref="D1282" ca="1">OR(INDEX(積み上げ状況,20-C1282+1,B1282)=A1282,INDEX('040_現在位置'!$I$23:$R$43,21-C1282+1,B1282)=A1282)</f>
        <v>0</v>
      </c>
      <c r="E1282" t="e">
        <f t="shared" ca="1" si="49"/>
        <v>#N/A</v>
      </c>
      <c r="F1282">
        <f t="shared" si="50"/>
        <v>19</v>
      </c>
    </row>
    <row r="1283" spans="1:6">
      <c r="A1283" t="s">
        <v>7</v>
      </c>
      <c r="B1283">
        <v>4</v>
      </c>
      <c r="C1283">
        <v>20</v>
      </c>
      <c r="D1283" t="b" cm="1">
        <f t="array" aca="1" ref="D1283" ca="1">OR(INDEX(積み上げ状況,20-C1283+1,B1283)=A1283,INDEX('040_現在位置'!$I$23:$R$43,21-C1283+1,B1283)=A1283)</f>
        <v>0</v>
      </c>
      <c r="E1283" t="e">
        <f t="shared" ca="1" si="49"/>
        <v>#N/A</v>
      </c>
      <c r="F1283">
        <f t="shared" si="50"/>
        <v>20</v>
      </c>
    </row>
    <row r="1284" spans="1:6">
      <c r="A1284" t="s">
        <v>7</v>
      </c>
      <c r="B1284">
        <v>5</v>
      </c>
      <c r="C1284">
        <v>1</v>
      </c>
      <c r="D1284" t="b" cm="1">
        <f t="array" aca="1" ref="D1284" ca="1">OR(INDEX(積み上げ状況,20-C1284+1,B1284)=A1284,INDEX('040_現在位置'!$I$23:$R$43,21-C1284+1,B1284)=A1284)</f>
        <v>0</v>
      </c>
      <c r="E1284" t="e">
        <f t="shared" ca="1" si="49"/>
        <v>#N/A</v>
      </c>
      <c r="F1284">
        <f t="shared" si="50"/>
        <v>1</v>
      </c>
    </row>
    <row r="1285" spans="1:6">
      <c r="A1285" t="s">
        <v>7</v>
      </c>
      <c r="B1285">
        <v>5</v>
      </c>
      <c r="C1285">
        <v>2</v>
      </c>
      <c r="D1285" t="b" cm="1">
        <f t="array" aca="1" ref="D1285" ca="1">OR(INDEX(積み上げ状況,20-C1285+1,B1285)=A1285,INDEX('040_現在位置'!$I$23:$R$43,21-C1285+1,B1285)=A1285)</f>
        <v>0</v>
      </c>
      <c r="E1285" t="e">
        <f t="shared" ref="E1285:E1348" ca="1" si="51">IF(D1285,B1285,NA())</f>
        <v>#N/A</v>
      </c>
      <c r="F1285">
        <f t="shared" si="50"/>
        <v>2</v>
      </c>
    </row>
    <row r="1286" spans="1:6">
      <c r="A1286" t="s">
        <v>7</v>
      </c>
      <c r="B1286">
        <v>5</v>
      </c>
      <c r="C1286">
        <v>3</v>
      </c>
      <c r="D1286" t="b" cm="1">
        <f t="array" aca="1" ref="D1286" ca="1">OR(INDEX(積み上げ状況,20-C1286+1,B1286)=A1286,INDEX('040_現在位置'!$I$23:$R$43,21-C1286+1,B1286)=A1286)</f>
        <v>0</v>
      </c>
      <c r="E1286" t="e">
        <f t="shared" ca="1" si="51"/>
        <v>#N/A</v>
      </c>
      <c r="F1286">
        <f t="shared" si="50"/>
        <v>3</v>
      </c>
    </row>
    <row r="1287" spans="1:6">
      <c r="A1287" t="s">
        <v>7</v>
      </c>
      <c r="B1287">
        <v>5</v>
      </c>
      <c r="C1287">
        <v>4</v>
      </c>
      <c r="D1287" t="b" cm="1">
        <f t="array" aca="1" ref="D1287" ca="1">OR(INDEX(積み上げ状況,20-C1287+1,B1287)=A1287,INDEX('040_現在位置'!$I$23:$R$43,21-C1287+1,B1287)=A1287)</f>
        <v>0</v>
      </c>
      <c r="E1287" t="e">
        <f t="shared" ca="1" si="51"/>
        <v>#N/A</v>
      </c>
      <c r="F1287">
        <f t="shared" si="50"/>
        <v>4</v>
      </c>
    </row>
    <row r="1288" spans="1:6">
      <c r="A1288" t="s">
        <v>7</v>
      </c>
      <c r="B1288">
        <v>5</v>
      </c>
      <c r="C1288">
        <v>5</v>
      </c>
      <c r="D1288" t="b" cm="1">
        <f t="array" aca="1" ref="D1288" ca="1">OR(INDEX(積み上げ状況,20-C1288+1,B1288)=A1288,INDEX('040_現在位置'!$I$23:$R$43,21-C1288+1,B1288)=A1288)</f>
        <v>0</v>
      </c>
      <c r="E1288" t="e">
        <f t="shared" ca="1" si="51"/>
        <v>#N/A</v>
      </c>
      <c r="F1288">
        <f t="shared" si="50"/>
        <v>5</v>
      </c>
    </row>
    <row r="1289" spans="1:6">
      <c r="A1289" t="s">
        <v>7</v>
      </c>
      <c r="B1289">
        <v>5</v>
      </c>
      <c r="C1289">
        <v>6</v>
      </c>
      <c r="D1289" t="b" cm="1">
        <f t="array" aca="1" ref="D1289" ca="1">OR(INDEX(積み上げ状況,20-C1289+1,B1289)=A1289,INDEX('040_現在位置'!$I$23:$R$43,21-C1289+1,B1289)=A1289)</f>
        <v>0</v>
      </c>
      <c r="E1289" t="e">
        <f t="shared" ca="1" si="51"/>
        <v>#N/A</v>
      </c>
      <c r="F1289">
        <f t="shared" si="50"/>
        <v>6</v>
      </c>
    </row>
    <row r="1290" spans="1:6">
      <c r="A1290" t="s">
        <v>7</v>
      </c>
      <c r="B1290">
        <v>5</v>
      </c>
      <c r="C1290">
        <v>7</v>
      </c>
      <c r="D1290" t="b" cm="1">
        <f t="array" aca="1" ref="D1290" ca="1">OR(INDEX(積み上げ状況,20-C1290+1,B1290)=A1290,INDEX('040_現在位置'!$I$23:$R$43,21-C1290+1,B1290)=A1290)</f>
        <v>0</v>
      </c>
      <c r="E1290" t="e">
        <f t="shared" ca="1" si="51"/>
        <v>#N/A</v>
      </c>
      <c r="F1290">
        <f t="shared" si="50"/>
        <v>7</v>
      </c>
    </row>
    <row r="1291" spans="1:6">
      <c r="A1291" t="s">
        <v>7</v>
      </c>
      <c r="B1291">
        <v>5</v>
      </c>
      <c r="C1291">
        <v>8</v>
      </c>
      <c r="D1291" t="b" cm="1">
        <f t="array" aca="1" ref="D1291" ca="1">OR(INDEX(積み上げ状況,20-C1291+1,B1291)=A1291,INDEX('040_現在位置'!$I$23:$R$43,21-C1291+1,B1291)=A1291)</f>
        <v>0</v>
      </c>
      <c r="E1291" t="e">
        <f t="shared" ca="1" si="51"/>
        <v>#N/A</v>
      </c>
      <c r="F1291">
        <f t="shared" si="50"/>
        <v>8</v>
      </c>
    </row>
    <row r="1292" spans="1:6">
      <c r="A1292" t="s">
        <v>7</v>
      </c>
      <c r="B1292">
        <v>5</v>
      </c>
      <c r="C1292">
        <v>9</v>
      </c>
      <c r="D1292" t="b" cm="1">
        <f t="array" aca="1" ref="D1292" ca="1">OR(INDEX(積み上げ状況,20-C1292+1,B1292)=A1292,INDEX('040_現在位置'!$I$23:$R$43,21-C1292+1,B1292)=A1292)</f>
        <v>0</v>
      </c>
      <c r="E1292" t="e">
        <f t="shared" ca="1" si="51"/>
        <v>#N/A</v>
      </c>
      <c r="F1292">
        <f t="shared" si="50"/>
        <v>9</v>
      </c>
    </row>
    <row r="1293" spans="1:6">
      <c r="A1293" t="s">
        <v>7</v>
      </c>
      <c r="B1293">
        <v>5</v>
      </c>
      <c r="C1293">
        <v>10</v>
      </c>
      <c r="D1293" t="b" cm="1">
        <f t="array" aca="1" ref="D1293" ca="1">OR(INDEX(積み上げ状況,20-C1293+1,B1293)=A1293,INDEX('040_現在位置'!$I$23:$R$43,21-C1293+1,B1293)=A1293)</f>
        <v>0</v>
      </c>
      <c r="E1293" t="e">
        <f t="shared" ca="1" si="51"/>
        <v>#N/A</v>
      </c>
      <c r="F1293">
        <f t="shared" ref="F1293:F1356" si="52">C1293</f>
        <v>10</v>
      </c>
    </row>
    <row r="1294" spans="1:6">
      <c r="A1294" t="s">
        <v>7</v>
      </c>
      <c r="B1294">
        <v>5</v>
      </c>
      <c r="C1294">
        <v>11</v>
      </c>
      <c r="D1294" t="b" cm="1">
        <f t="array" aca="1" ref="D1294" ca="1">OR(INDEX(積み上げ状況,20-C1294+1,B1294)=A1294,INDEX('040_現在位置'!$I$23:$R$43,21-C1294+1,B1294)=A1294)</f>
        <v>0</v>
      </c>
      <c r="E1294" t="e">
        <f t="shared" ca="1" si="51"/>
        <v>#N/A</v>
      </c>
      <c r="F1294">
        <f t="shared" si="52"/>
        <v>11</v>
      </c>
    </row>
    <row r="1295" spans="1:6">
      <c r="A1295" t="s">
        <v>7</v>
      </c>
      <c r="B1295">
        <v>5</v>
      </c>
      <c r="C1295">
        <v>12</v>
      </c>
      <c r="D1295" t="b" cm="1">
        <f t="array" aca="1" ref="D1295" ca="1">OR(INDEX(積み上げ状況,20-C1295+1,B1295)=A1295,INDEX('040_現在位置'!$I$23:$R$43,21-C1295+1,B1295)=A1295)</f>
        <v>0</v>
      </c>
      <c r="E1295" t="e">
        <f t="shared" ca="1" si="51"/>
        <v>#N/A</v>
      </c>
      <c r="F1295">
        <f t="shared" si="52"/>
        <v>12</v>
      </c>
    </row>
    <row r="1296" spans="1:6">
      <c r="A1296" t="s">
        <v>7</v>
      </c>
      <c r="B1296">
        <v>5</v>
      </c>
      <c r="C1296">
        <v>13</v>
      </c>
      <c r="D1296" t="b" cm="1">
        <f t="array" aca="1" ref="D1296" ca="1">OR(INDEX(積み上げ状況,20-C1296+1,B1296)=A1296,INDEX('040_現在位置'!$I$23:$R$43,21-C1296+1,B1296)=A1296)</f>
        <v>0</v>
      </c>
      <c r="E1296" t="e">
        <f t="shared" ca="1" si="51"/>
        <v>#N/A</v>
      </c>
      <c r="F1296">
        <f t="shared" si="52"/>
        <v>13</v>
      </c>
    </row>
    <row r="1297" spans="1:6">
      <c r="A1297" t="s">
        <v>7</v>
      </c>
      <c r="B1297">
        <v>5</v>
      </c>
      <c r="C1297">
        <v>14</v>
      </c>
      <c r="D1297" t="b" cm="1">
        <f t="array" aca="1" ref="D1297" ca="1">OR(INDEX(積み上げ状況,20-C1297+1,B1297)=A1297,INDEX('040_現在位置'!$I$23:$R$43,21-C1297+1,B1297)=A1297)</f>
        <v>0</v>
      </c>
      <c r="E1297" t="e">
        <f t="shared" ca="1" si="51"/>
        <v>#N/A</v>
      </c>
      <c r="F1297">
        <f t="shared" si="52"/>
        <v>14</v>
      </c>
    </row>
    <row r="1298" spans="1:6">
      <c r="A1298" t="s">
        <v>7</v>
      </c>
      <c r="B1298">
        <v>5</v>
      </c>
      <c r="C1298">
        <v>15</v>
      </c>
      <c r="D1298" t="b" cm="1">
        <f t="array" aca="1" ref="D1298" ca="1">OR(INDEX(積み上げ状況,20-C1298+1,B1298)=A1298,INDEX('040_現在位置'!$I$23:$R$43,21-C1298+1,B1298)=A1298)</f>
        <v>0</v>
      </c>
      <c r="E1298" t="e">
        <f t="shared" ca="1" si="51"/>
        <v>#N/A</v>
      </c>
      <c r="F1298">
        <f t="shared" si="52"/>
        <v>15</v>
      </c>
    </row>
    <row r="1299" spans="1:6">
      <c r="A1299" t="s">
        <v>7</v>
      </c>
      <c r="B1299">
        <v>5</v>
      </c>
      <c r="C1299">
        <v>16</v>
      </c>
      <c r="D1299" t="b" cm="1">
        <f t="array" aca="1" ref="D1299" ca="1">OR(INDEX(積み上げ状況,20-C1299+1,B1299)=A1299,INDEX('040_現在位置'!$I$23:$R$43,21-C1299+1,B1299)=A1299)</f>
        <v>0</v>
      </c>
      <c r="E1299" t="e">
        <f t="shared" ca="1" si="51"/>
        <v>#N/A</v>
      </c>
      <c r="F1299">
        <f t="shared" si="52"/>
        <v>16</v>
      </c>
    </row>
    <row r="1300" spans="1:6">
      <c r="A1300" t="s">
        <v>7</v>
      </c>
      <c r="B1300">
        <v>5</v>
      </c>
      <c r="C1300">
        <v>17</v>
      </c>
      <c r="D1300" t="b" cm="1">
        <f t="array" aca="1" ref="D1300" ca="1">OR(INDEX(積み上げ状況,20-C1300+1,B1300)=A1300,INDEX('040_現在位置'!$I$23:$R$43,21-C1300+1,B1300)=A1300)</f>
        <v>0</v>
      </c>
      <c r="E1300" t="e">
        <f t="shared" ca="1" si="51"/>
        <v>#N/A</v>
      </c>
      <c r="F1300">
        <f t="shared" si="52"/>
        <v>17</v>
      </c>
    </row>
    <row r="1301" spans="1:6">
      <c r="A1301" t="s">
        <v>7</v>
      </c>
      <c r="B1301">
        <v>5</v>
      </c>
      <c r="C1301">
        <v>18</v>
      </c>
      <c r="D1301" t="b" cm="1">
        <f t="array" aca="1" ref="D1301" ca="1">OR(INDEX(積み上げ状況,20-C1301+1,B1301)=A1301,INDEX('040_現在位置'!$I$23:$R$43,21-C1301+1,B1301)=A1301)</f>
        <v>1</v>
      </c>
      <c r="E1301">
        <f t="shared" ca="1" si="51"/>
        <v>5</v>
      </c>
      <c r="F1301">
        <f t="shared" si="52"/>
        <v>18</v>
      </c>
    </row>
    <row r="1302" spans="1:6">
      <c r="A1302" t="s">
        <v>7</v>
      </c>
      <c r="B1302">
        <v>5</v>
      </c>
      <c r="C1302">
        <v>19</v>
      </c>
      <c r="D1302" t="b" cm="1">
        <f t="array" aca="1" ref="D1302" ca="1">OR(INDEX(積み上げ状況,20-C1302+1,B1302)=A1302,INDEX('040_現在位置'!$I$23:$R$43,21-C1302+1,B1302)=A1302)</f>
        <v>1</v>
      </c>
      <c r="E1302">
        <f t="shared" ca="1" si="51"/>
        <v>5</v>
      </c>
      <c r="F1302">
        <f t="shared" si="52"/>
        <v>19</v>
      </c>
    </row>
    <row r="1303" spans="1:6">
      <c r="A1303" t="s">
        <v>7</v>
      </c>
      <c r="B1303">
        <v>5</v>
      </c>
      <c r="C1303">
        <v>20</v>
      </c>
      <c r="D1303" t="b" cm="1">
        <f t="array" aca="1" ref="D1303" ca="1">OR(INDEX(積み上げ状況,20-C1303+1,B1303)=A1303,INDEX('040_現在位置'!$I$23:$R$43,21-C1303+1,B1303)=A1303)</f>
        <v>0</v>
      </c>
      <c r="E1303" t="e">
        <f t="shared" ca="1" si="51"/>
        <v>#N/A</v>
      </c>
      <c r="F1303">
        <f t="shared" si="52"/>
        <v>20</v>
      </c>
    </row>
    <row r="1304" spans="1:6">
      <c r="A1304" t="s">
        <v>7</v>
      </c>
      <c r="B1304">
        <v>6</v>
      </c>
      <c r="C1304">
        <v>1</v>
      </c>
      <c r="D1304" t="b" cm="1">
        <f t="array" aca="1" ref="D1304" ca="1">OR(INDEX(積み上げ状況,20-C1304+1,B1304)=A1304,INDEX('040_現在位置'!$I$23:$R$43,21-C1304+1,B1304)=A1304)</f>
        <v>0</v>
      </c>
      <c r="E1304" t="e">
        <f t="shared" ca="1" si="51"/>
        <v>#N/A</v>
      </c>
      <c r="F1304">
        <f t="shared" si="52"/>
        <v>1</v>
      </c>
    </row>
    <row r="1305" spans="1:6">
      <c r="A1305" t="s">
        <v>7</v>
      </c>
      <c r="B1305">
        <v>6</v>
      </c>
      <c r="C1305">
        <v>2</v>
      </c>
      <c r="D1305" t="b" cm="1">
        <f t="array" aca="1" ref="D1305" ca="1">OR(INDEX(積み上げ状況,20-C1305+1,B1305)=A1305,INDEX('040_現在位置'!$I$23:$R$43,21-C1305+1,B1305)=A1305)</f>
        <v>0</v>
      </c>
      <c r="E1305" t="e">
        <f t="shared" ca="1" si="51"/>
        <v>#N/A</v>
      </c>
      <c r="F1305">
        <f t="shared" si="52"/>
        <v>2</v>
      </c>
    </row>
    <row r="1306" spans="1:6">
      <c r="A1306" t="s">
        <v>7</v>
      </c>
      <c r="B1306">
        <v>6</v>
      </c>
      <c r="C1306">
        <v>3</v>
      </c>
      <c r="D1306" t="b" cm="1">
        <f t="array" aca="1" ref="D1306" ca="1">OR(INDEX(積み上げ状況,20-C1306+1,B1306)=A1306,INDEX('040_現在位置'!$I$23:$R$43,21-C1306+1,B1306)=A1306)</f>
        <v>0</v>
      </c>
      <c r="E1306" t="e">
        <f t="shared" ca="1" si="51"/>
        <v>#N/A</v>
      </c>
      <c r="F1306">
        <f t="shared" si="52"/>
        <v>3</v>
      </c>
    </row>
    <row r="1307" spans="1:6">
      <c r="A1307" t="s">
        <v>7</v>
      </c>
      <c r="B1307">
        <v>6</v>
      </c>
      <c r="C1307">
        <v>4</v>
      </c>
      <c r="D1307" t="b" cm="1">
        <f t="array" aca="1" ref="D1307" ca="1">OR(INDEX(積み上げ状況,20-C1307+1,B1307)=A1307,INDEX('040_現在位置'!$I$23:$R$43,21-C1307+1,B1307)=A1307)</f>
        <v>0</v>
      </c>
      <c r="E1307" t="e">
        <f t="shared" ca="1" si="51"/>
        <v>#N/A</v>
      </c>
      <c r="F1307">
        <f t="shared" si="52"/>
        <v>4</v>
      </c>
    </row>
    <row r="1308" spans="1:6">
      <c r="A1308" t="s">
        <v>7</v>
      </c>
      <c r="B1308">
        <v>6</v>
      </c>
      <c r="C1308">
        <v>5</v>
      </c>
      <c r="D1308" t="b" cm="1">
        <f t="array" aca="1" ref="D1308" ca="1">OR(INDEX(積み上げ状況,20-C1308+1,B1308)=A1308,INDEX('040_現在位置'!$I$23:$R$43,21-C1308+1,B1308)=A1308)</f>
        <v>0</v>
      </c>
      <c r="E1308" t="e">
        <f t="shared" ca="1" si="51"/>
        <v>#N/A</v>
      </c>
      <c r="F1308">
        <f t="shared" si="52"/>
        <v>5</v>
      </c>
    </row>
    <row r="1309" spans="1:6">
      <c r="A1309" t="s">
        <v>7</v>
      </c>
      <c r="B1309">
        <v>6</v>
      </c>
      <c r="C1309">
        <v>6</v>
      </c>
      <c r="D1309" t="b" cm="1">
        <f t="array" aca="1" ref="D1309" ca="1">OR(INDEX(積み上げ状況,20-C1309+1,B1309)=A1309,INDEX('040_現在位置'!$I$23:$R$43,21-C1309+1,B1309)=A1309)</f>
        <v>0</v>
      </c>
      <c r="E1309" t="e">
        <f t="shared" ca="1" si="51"/>
        <v>#N/A</v>
      </c>
      <c r="F1309">
        <f t="shared" si="52"/>
        <v>6</v>
      </c>
    </row>
    <row r="1310" spans="1:6">
      <c r="A1310" t="s">
        <v>7</v>
      </c>
      <c r="B1310">
        <v>6</v>
      </c>
      <c r="C1310">
        <v>7</v>
      </c>
      <c r="D1310" t="b" cm="1">
        <f t="array" aca="1" ref="D1310" ca="1">OR(INDEX(積み上げ状況,20-C1310+1,B1310)=A1310,INDEX('040_現在位置'!$I$23:$R$43,21-C1310+1,B1310)=A1310)</f>
        <v>0</v>
      </c>
      <c r="E1310" t="e">
        <f t="shared" ca="1" si="51"/>
        <v>#N/A</v>
      </c>
      <c r="F1310">
        <f t="shared" si="52"/>
        <v>7</v>
      </c>
    </row>
    <row r="1311" spans="1:6">
      <c r="A1311" t="s">
        <v>7</v>
      </c>
      <c r="B1311">
        <v>6</v>
      </c>
      <c r="C1311">
        <v>8</v>
      </c>
      <c r="D1311" t="b" cm="1">
        <f t="array" aca="1" ref="D1311" ca="1">OR(INDEX(積み上げ状況,20-C1311+1,B1311)=A1311,INDEX('040_現在位置'!$I$23:$R$43,21-C1311+1,B1311)=A1311)</f>
        <v>0</v>
      </c>
      <c r="E1311" t="e">
        <f t="shared" ca="1" si="51"/>
        <v>#N/A</v>
      </c>
      <c r="F1311">
        <f t="shared" si="52"/>
        <v>8</v>
      </c>
    </row>
    <row r="1312" spans="1:6">
      <c r="A1312" t="s">
        <v>7</v>
      </c>
      <c r="B1312">
        <v>6</v>
      </c>
      <c r="C1312">
        <v>9</v>
      </c>
      <c r="D1312" t="b" cm="1">
        <f t="array" aca="1" ref="D1312" ca="1">OR(INDEX(積み上げ状況,20-C1312+1,B1312)=A1312,INDEX('040_現在位置'!$I$23:$R$43,21-C1312+1,B1312)=A1312)</f>
        <v>0</v>
      </c>
      <c r="E1312" t="e">
        <f t="shared" ca="1" si="51"/>
        <v>#N/A</v>
      </c>
      <c r="F1312">
        <f t="shared" si="52"/>
        <v>9</v>
      </c>
    </row>
    <row r="1313" spans="1:6">
      <c r="A1313" t="s">
        <v>7</v>
      </c>
      <c r="B1313">
        <v>6</v>
      </c>
      <c r="C1313">
        <v>10</v>
      </c>
      <c r="D1313" t="b" cm="1">
        <f t="array" aca="1" ref="D1313" ca="1">OR(INDEX(積み上げ状況,20-C1313+1,B1313)=A1313,INDEX('040_現在位置'!$I$23:$R$43,21-C1313+1,B1313)=A1313)</f>
        <v>0</v>
      </c>
      <c r="E1313" t="e">
        <f t="shared" ca="1" si="51"/>
        <v>#N/A</v>
      </c>
      <c r="F1313">
        <f t="shared" si="52"/>
        <v>10</v>
      </c>
    </row>
    <row r="1314" spans="1:6">
      <c r="A1314" t="s">
        <v>7</v>
      </c>
      <c r="B1314">
        <v>6</v>
      </c>
      <c r="C1314">
        <v>11</v>
      </c>
      <c r="D1314" t="b" cm="1">
        <f t="array" aca="1" ref="D1314" ca="1">OR(INDEX(積み上げ状況,20-C1314+1,B1314)=A1314,INDEX('040_現在位置'!$I$23:$R$43,21-C1314+1,B1314)=A1314)</f>
        <v>0</v>
      </c>
      <c r="E1314" t="e">
        <f t="shared" ca="1" si="51"/>
        <v>#N/A</v>
      </c>
      <c r="F1314">
        <f t="shared" si="52"/>
        <v>11</v>
      </c>
    </row>
    <row r="1315" spans="1:6">
      <c r="A1315" t="s">
        <v>7</v>
      </c>
      <c r="B1315">
        <v>6</v>
      </c>
      <c r="C1315">
        <v>12</v>
      </c>
      <c r="D1315" t="b" cm="1">
        <f t="array" aca="1" ref="D1315" ca="1">OR(INDEX(積み上げ状況,20-C1315+1,B1315)=A1315,INDEX('040_現在位置'!$I$23:$R$43,21-C1315+1,B1315)=A1315)</f>
        <v>0</v>
      </c>
      <c r="E1315" t="e">
        <f t="shared" ca="1" si="51"/>
        <v>#N/A</v>
      </c>
      <c r="F1315">
        <f t="shared" si="52"/>
        <v>12</v>
      </c>
    </row>
    <row r="1316" spans="1:6">
      <c r="A1316" t="s">
        <v>7</v>
      </c>
      <c r="B1316">
        <v>6</v>
      </c>
      <c r="C1316">
        <v>13</v>
      </c>
      <c r="D1316" t="b" cm="1">
        <f t="array" aca="1" ref="D1316" ca="1">OR(INDEX(積み上げ状況,20-C1316+1,B1316)=A1316,INDEX('040_現在位置'!$I$23:$R$43,21-C1316+1,B1316)=A1316)</f>
        <v>0</v>
      </c>
      <c r="E1316" t="e">
        <f t="shared" ca="1" si="51"/>
        <v>#N/A</v>
      </c>
      <c r="F1316">
        <f t="shared" si="52"/>
        <v>13</v>
      </c>
    </row>
    <row r="1317" spans="1:6">
      <c r="A1317" t="s">
        <v>7</v>
      </c>
      <c r="B1317">
        <v>6</v>
      </c>
      <c r="C1317">
        <v>14</v>
      </c>
      <c r="D1317" t="b" cm="1">
        <f t="array" aca="1" ref="D1317" ca="1">OR(INDEX(積み上げ状況,20-C1317+1,B1317)=A1317,INDEX('040_現在位置'!$I$23:$R$43,21-C1317+1,B1317)=A1317)</f>
        <v>0</v>
      </c>
      <c r="E1317" t="e">
        <f t="shared" ca="1" si="51"/>
        <v>#N/A</v>
      </c>
      <c r="F1317">
        <f t="shared" si="52"/>
        <v>14</v>
      </c>
    </row>
    <row r="1318" spans="1:6">
      <c r="A1318" t="s">
        <v>7</v>
      </c>
      <c r="B1318">
        <v>6</v>
      </c>
      <c r="C1318">
        <v>15</v>
      </c>
      <c r="D1318" t="b" cm="1">
        <f t="array" aca="1" ref="D1318" ca="1">OR(INDEX(積み上げ状況,20-C1318+1,B1318)=A1318,INDEX('040_現在位置'!$I$23:$R$43,21-C1318+1,B1318)=A1318)</f>
        <v>0</v>
      </c>
      <c r="E1318" t="e">
        <f t="shared" ca="1" si="51"/>
        <v>#N/A</v>
      </c>
      <c r="F1318">
        <f t="shared" si="52"/>
        <v>15</v>
      </c>
    </row>
    <row r="1319" spans="1:6">
      <c r="A1319" t="s">
        <v>7</v>
      </c>
      <c r="B1319">
        <v>6</v>
      </c>
      <c r="C1319">
        <v>16</v>
      </c>
      <c r="D1319" t="b" cm="1">
        <f t="array" aca="1" ref="D1319" ca="1">OR(INDEX(積み上げ状況,20-C1319+1,B1319)=A1319,INDEX('040_現在位置'!$I$23:$R$43,21-C1319+1,B1319)=A1319)</f>
        <v>0</v>
      </c>
      <c r="E1319" t="e">
        <f t="shared" ca="1" si="51"/>
        <v>#N/A</v>
      </c>
      <c r="F1319">
        <f t="shared" si="52"/>
        <v>16</v>
      </c>
    </row>
    <row r="1320" spans="1:6">
      <c r="A1320" t="s">
        <v>7</v>
      </c>
      <c r="B1320">
        <v>6</v>
      </c>
      <c r="C1320">
        <v>17</v>
      </c>
      <c r="D1320" t="b" cm="1">
        <f t="array" aca="1" ref="D1320" ca="1">OR(INDEX(積み上げ状況,20-C1320+1,B1320)=A1320,INDEX('040_現在位置'!$I$23:$R$43,21-C1320+1,B1320)=A1320)</f>
        <v>0</v>
      </c>
      <c r="E1320" t="e">
        <f t="shared" ca="1" si="51"/>
        <v>#N/A</v>
      </c>
      <c r="F1320">
        <f t="shared" si="52"/>
        <v>17</v>
      </c>
    </row>
    <row r="1321" spans="1:6">
      <c r="A1321" t="s">
        <v>7</v>
      </c>
      <c r="B1321">
        <v>6</v>
      </c>
      <c r="C1321">
        <v>18</v>
      </c>
      <c r="D1321" t="b" cm="1">
        <f t="array" aca="1" ref="D1321" ca="1">OR(INDEX(積み上げ状況,20-C1321+1,B1321)=A1321,INDEX('040_現在位置'!$I$23:$R$43,21-C1321+1,B1321)=A1321)</f>
        <v>0</v>
      </c>
      <c r="E1321" t="e">
        <f t="shared" ca="1" si="51"/>
        <v>#N/A</v>
      </c>
      <c r="F1321">
        <f t="shared" si="52"/>
        <v>18</v>
      </c>
    </row>
    <row r="1322" spans="1:6">
      <c r="A1322" t="s">
        <v>7</v>
      </c>
      <c r="B1322">
        <v>6</v>
      </c>
      <c r="C1322">
        <v>19</v>
      </c>
      <c r="D1322" t="b" cm="1">
        <f t="array" aca="1" ref="D1322" ca="1">OR(INDEX(積み上げ状況,20-C1322+1,B1322)=A1322,INDEX('040_現在位置'!$I$23:$R$43,21-C1322+1,B1322)=A1322)</f>
        <v>1</v>
      </c>
      <c r="E1322">
        <f t="shared" ca="1" si="51"/>
        <v>6</v>
      </c>
      <c r="F1322">
        <f t="shared" si="52"/>
        <v>19</v>
      </c>
    </row>
    <row r="1323" spans="1:6">
      <c r="A1323" t="s">
        <v>7</v>
      </c>
      <c r="B1323">
        <v>6</v>
      </c>
      <c r="C1323">
        <v>20</v>
      </c>
      <c r="D1323" t="b" cm="1">
        <f t="array" aca="1" ref="D1323" ca="1">OR(INDEX(積み上げ状況,20-C1323+1,B1323)=A1323,INDEX('040_現在位置'!$I$23:$R$43,21-C1323+1,B1323)=A1323)</f>
        <v>0</v>
      </c>
      <c r="E1323" t="e">
        <f t="shared" ca="1" si="51"/>
        <v>#N/A</v>
      </c>
      <c r="F1323">
        <f t="shared" si="52"/>
        <v>20</v>
      </c>
    </row>
    <row r="1324" spans="1:6">
      <c r="A1324" t="s">
        <v>7</v>
      </c>
      <c r="B1324">
        <v>7</v>
      </c>
      <c r="C1324">
        <v>1</v>
      </c>
      <c r="D1324" t="b" cm="1">
        <f t="array" aca="1" ref="D1324" ca="1">OR(INDEX(積み上げ状況,20-C1324+1,B1324)=A1324,INDEX('040_現在位置'!$I$23:$R$43,21-C1324+1,B1324)=A1324)</f>
        <v>0</v>
      </c>
      <c r="E1324" t="e">
        <f t="shared" ca="1" si="51"/>
        <v>#N/A</v>
      </c>
      <c r="F1324">
        <f t="shared" si="52"/>
        <v>1</v>
      </c>
    </row>
    <row r="1325" spans="1:6">
      <c r="A1325" t="s">
        <v>7</v>
      </c>
      <c r="B1325">
        <v>7</v>
      </c>
      <c r="C1325">
        <v>2</v>
      </c>
      <c r="D1325" t="b" cm="1">
        <f t="array" aca="1" ref="D1325" ca="1">OR(INDEX(積み上げ状況,20-C1325+1,B1325)=A1325,INDEX('040_現在位置'!$I$23:$R$43,21-C1325+1,B1325)=A1325)</f>
        <v>0</v>
      </c>
      <c r="E1325" t="e">
        <f t="shared" ca="1" si="51"/>
        <v>#N/A</v>
      </c>
      <c r="F1325">
        <f t="shared" si="52"/>
        <v>2</v>
      </c>
    </row>
    <row r="1326" spans="1:6">
      <c r="A1326" t="s">
        <v>7</v>
      </c>
      <c r="B1326">
        <v>7</v>
      </c>
      <c r="C1326">
        <v>3</v>
      </c>
      <c r="D1326" t="b" cm="1">
        <f t="array" aca="1" ref="D1326" ca="1">OR(INDEX(積み上げ状況,20-C1326+1,B1326)=A1326,INDEX('040_現在位置'!$I$23:$R$43,21-C1326+1,B1326)=A1326)</f>
        <v>0</v>
      </c>
      <c r="E1326" t="e">
        <f t="shared" ca="1" si="51"/>
        <v>#N/A</v>
      </c>
      <c r="F1326">
        <f t="shared" si="52"/>
        <v>3</v>
      </c>
    </row>
    <row r="1327" spans="1:6">
      <c r="A1327" t="s">
        <v>7</v>
      </c>
      <c r="B1327">
        <v>7</v>
      </c>
      <c r="C1327">
        <v>4</v>
      </c>
      <c r="D1327" t="b" cm="1">
        <f t="array" aca="1" ref="D1327" ca="1">OR(INDEX(積み上げ状況,20-C1327+1,B1327)=A1327,INDEX('040_現在位置'!$I$23:$R$43,21-C1327+1,B1327)=A1327)</f>
        <v>0</v>
      </c>
      <c r="E1327" t="e">
        <f t="shared" ca="1" si="51"/>
        <v>#N/A</v>
      </c>
      <c r="F1327">
        <f t="shared" si="52"/>
        <v>4</v>
      </c>
    </row>
    <row r="1328" spans="1:6">
      <c r="A1328" t="s">
        <v>7</v>
      </c>
      <c r="B1328">
        <v>7</v>
      </c>
      <c r="C1328">
        <v>5</v>
      </c>
      <c r="D1328" t="b" cm="1">
        <f t="array" aca="1" ref="D1328" ca="1">OR(INDEX(積み上げ状況,20-C1328+1,B1328)=A1328,INDEX('040_現在位置'!$I$23:$R$43,21-C1328+1,B1328)=A1328)</f>
        <v>0</v>
      </c>
      <c r="E1328" t="e">
        <f t="shared" ca="1" si="51"/>
        <v>#N/A</v>
      </c>
      <c r="F1328">
        <f t="shared" si="52"/>
        <v>5</v>
      </c>
    </row>
    <row r="1329" spans="1:6">
      <c r="A1329" t="s">
        <v>7</v>
      </c>
      <c r="B1329">
        <v>7</v>
      </c>
      <c r="C1329">
        <v>6</v>
      </c>
      <c r="D1329" t="b" cm="1">
        <f t="array" aca="1" ref="D1329" ca="1">OR(INDEX(積み上げ状況,20-C1329+1,B1329)=A1329,INDEX('040_現在位置'!$I$23:$R$43,21-C1329+1,B1329)=A1329)</f>
        <v>0</v>
      </c>
      <c r="E1329" t="e">
        <f t="shared" ca="1" si="51"/>
        <v>#N/A</v>
      </c>
      <c r="F1329">
        <f t="shared" si="52"/>
        <v>6</v>
      </c>
    </row>
    <row r="1330" spans="1:6">
      <c r="A1330" t="s">
        <v>7</v>
      </c>
      <c r="B1330">
        <v>7</v>
      </c>
      <c r="C1330">
        <v>7</v>
      </c>
      <c r="D1330" t="b" cm="1">
        <f t="array" aca="1" ref="D1330" ca="1">OR(INDEX(積み上げ状況,20-C1330+1,B1330)=A1330,INDEX('040_現在位置'!$I$23:$R$43,21-C1330+1,B1330)=A1330)</f>
        <v>0</v>
      </c>
      <c r="E1330" t="e">
        <f t="shared" ca="1" si="51"/>
        <v>#N/A</v>
      </c>
      <c r="F1330">
        <f t="shared" si="52"/>
        <v>7</v>
      </c>
    </row>
    <row r="1331" spans="1:6">
      <c r="A1331" t="s">
        <v>7</v>
      </c>
      <c r="B1331">
        <v>7</v>
      </c>
      <c r="C1331">
        <v>8</v>
      </c>
      <c r="D1331" t="b" cm="1">
        <f t="array" aca="1" ref="D1331" ca="1">OR(INDEX(積み上げ状況,20-C1331+1,B1331)=A1331,INDEX('040_現在位置'!$I$23:$R$43,21-C1331+1,B1331)=A1331)</f>
        <v>0</v>
      </c>
      <c r="E1331" t="e">
        <f t="shared" ca="1" si="51"/>
        <v>#N/A</v>
      </c>
      <c r="F1331">
        <f t="shared" si="52"/>
        <v>8</v>
      </c>
    </row>
    <row r="1332" spans="1:6">
      <c r="A1332" t="s">
        <v>7</v>
      </c>
      <c r="B1332">
        <v>7</v>
      </c>
      <c r="C1332">
        <v>9</v>
      </c>
      <c r="D1332" t="b" cm="1">
        <f t="array" aca="1" ref="D1332" ca="1">OR(INDEX(積み上げ状況,20-C1332+1,B1332)=A1332,INDEX('040_現在位置'!$I$23:$R$43,21-C1332+1,B1332)=A1332)</f>
        <v>0</v>
      </c>
      <c r="E1332" t="e">
        <f t="shared" ca="1" si="51"/>
        <v>#N/A</v>
      </c>
      <c r="F1332">
        <f t="shared" si="52"/>
        <v>9</v>
      </c>
    </row>
    <row r="1333" spans="1:6">
      <c r="A1333" t="s">
        <v>7</v>
      </c>
      <c r="B1333">
        <v>7</v>
      </c>
      <c r="C1333">
        <v>10</v>
      </c>
      <c r="D1333" t="b" cm="1">
        <f t="array" aca="1" ref="D1333" ca="1">OR(INDEX(積み上げ状況,20-C1333+1,B1333)=A1333,INDEX('040_現在位置'!$I$23:$R$43,21-C1333+1,B1333)=A1333)</f>
        <v>0</v>
      </c>
      <c r="E1333" t="e">
        <f t="shared" ca="1" si="51"/>
        <v>#N/A</v>
      </c>
      <c r="F1333">
        <f t="shared" si="52"/>
        <v>10</v>
      </c>
    </row>
    <row r="1334" spans="1:6">
      <c r="A1334" t="s">
        <v>7</v>
      </c>
      <c r="B1334">
        <v>7</v>
      </c>
      <c r="C1334">
        <v>11</v>
      </c>
      <c r="D1334" t="b" cm="1">
        <f t="array" aca="1" ref="D1334" ca="1">OR(INDEX(積み上げ状況,20-C1334+1,B1334)=A1334,INDEX('040_現在位置'!$I$23:$R$43,21-C1334+1,B1334)=A1334)</f>
        <v>0</v>
      </c>
      <c r="E1334" t="e">
        <f t="shared" ca="1" si="51"/>
        <v>#N/A</v>
      </c>
      <c r="F1334">
        <f t="shared" si="52"/>
        <v>11</v>
      </c>
    </row>
    <row r="1335" spans="1:6">
      <c r="A1335" t="s">
        <v>7</v>
      </c>
      <c r="B1335">
        <v>7</v>
      </c>
      <c r="C1335">
        <v>12</v>
      </c>
      <c r="D1335" t="b" cm="1">
        <f t="array" aca="1" ref="D1335" ca="1">OR(INDEX(積み上げ状況,20-C1335+1,B1335)=A1335,INDEX('040_現在位置'!$I$23:$R$43,21-C1335+1,B1335)=A1335)</f>
        <v>0</v>
      </c>
      <c r="E1335" t="e">
        <f t="shared" ca="1" si="51"/>
        <v>#N/A</v>
      </c>
      <c r="F1335">
        <f t="shared" si="52"/>
        <v>12</v>
      </c>
    </row>
    <row r="1336" spans="1:6">
      <c r="A1336" t="s">
        <v>7</v>
      </c>
      <c r="B1336">
        <v>7</v>
      </c>
      <c r="C1336">
        <v>13</v>
      </c>
      <c r="D1336" t="b" cm="1">
        <f t="array" aca="1" ref="D1336" ca="1">OR(INDEX(積み上げ状況,20-C1336+1,B1336)=A1336,INDEX('040_現在位置'!$I$23:$R$43,21-C1336+1,B1336)=A1336)</f>
        <v>0</v>
      </c>
      <c r="E1336" t="e">
        <f t="shared" ca="1" si="51"/>
        <v>#N/A</v>
      </c>
      <c r="F1336">
        <f t="shared" si="52"/>
        <v>13</v>
      </c>
    </row>
    <row r="1337" spans="1:6">
      <c r="A1337" t="s">
        <v>7</v>
      </c>
      <c r="B1337">
        <v>7</v>
      </c>
      <c r="C1337">
        <v>14</v>
      </c>
      <c r="D1337" t="b" cm="1">
        <f t="array" aca="1" ref="D1337" ca="1">OR(INDEX(積み上げ状況,20-C1337+1,B1337)=A1337,INDEX('040_現在位置'!$I$23:$R$43,21-C1337+1,B1337)=A1337)</f>
        <v>0</v>
      </c>
      <c r="E1337" t="e">
        <f t="shared" ca="1" si="51"/>
        <v>#N/A</v>
      </c>
      <c r="F1337">
        <f t="shared" si="52"/>
        <v>14</v>
      </c>
    </row>
    <row r="1338" spans="1:6">
      <c r="A1338" t="s">
        <v>7</v>
      </c>
      <c r="B1338">
        <v>7</v>
      </c>
      <c r="C1338">
        <v>15</v>
      </c>
      <c r="D1338" t="b" cm="1">
        <f t="array" aca="1" ref="D1338" ca="1">OR(INDEX(積み上げ状況,20-C1338+1,B1338)=A1338,INDEX('040_現在位置'!$I$23:$R$43,21-C1338+1,B1338)=A1338)</f>
        <v>0</v>
      </c>
      <c r="E1338" t="e">
        <f t="shared" ca="1" si="51"/>
        <v>#N/A</v>
      </c>
      <c r="F1338">
        <f t="shared" si="52"/>
        <v>15</v>
      </c>
    </row>
    <row r="1339" spans="1:6">
      <c r="A1339" t="s">
        <v>7</v>
      </c>
      <c r="B1339">
        <v>7</v>
      </c>
      <c r="C1339">
        <v>16</v>
      </c>
      <c r="D1339" t="b" cm="1">
        <f t="array" aca="1" ref="D1339" ca="1">OR(INDEX(積み上げ状況,20-C1339+1,B1339)=A1339,INDEX('040_現在位置'!$I$23:$R$43,21-C1339+1,B1339)=A1339)</f>
        <v>0</v>
      </c>
      <c r="E1339" t="e">
        <f t="shared" ca="1" si="51"/>
        <v>#N/A</v>
      </c>
      <c r="F1339">
        <f t="shared" si="52"/>
        <v>16</v>
      </c>
    </row>
    <row r="1340" spans="1:6">
      <c r="A1340" t="s">
        <v>7</v>
      </c>
      <c r="B1340">
        <v>7</v>
      </c>
      <c r="C1340">
        <v>17</v>
      </c>
      <c r="D1340" t="b" cm="1">
        <f t="array" aca="1" ref="D1340" ca="1">OR(INDEX(積み上げ状況,20-C1340+1,B1340)=A1340,INDEX('040_現在位置'!$I$23:$R$43,21-C1340+1,B1340)=A1340)</f>
        <v>0</v>
      </c>
      <c r="E1340" t="e">
        <f t="shared" ca="1" si="51"/>
        <v>#N/A</v>
      </c>
      <c r="F1340">
        <f t="shared" si="52"/>
        <v>17</v>
      </c>
    </row>
    <row r="1341" spans="1:6">
      <c r="A1341" t="s">
        <v>7</v>
      </c>
      <c r="B1341">
        <v>7</v>
      </c>
      <c r="C1341">
        <v>18</v>
      </c>
      <c r="D1341" t="b" cm="1">
        <f t="array" aca="1" ref="D1341" ca="1">OR(INDEX(積み上げ状況,20-C1341+1,B1341)=A1341,INDEX('040_現在位置'!$I$23:$R$43,21-C1341+1,B1341)=A1341)</f>
        <v>0</v>
      </c>
      <c r="E1341" t="e">
        <f t="shared" ca="1" si="51"/>
        <v>#N/A</v>
      </c>
      <c r="F1341">
        <f t="shared" si="52"/>
        <v>18</v>
      </c>
    </row>
    <row r="1342" spans="1:6">
      <c r="A1342" t="s">
        <v>7</v>
      </c>
      <c r="B1342">
        <v>7</v>
      </c>
      <c r="C1342">
        <v>19</v>
      </c>
      <c r="D1342" t="b" cm="1">
        <f t="array" aca="1" ref="D1342" ca="1">OR(INDEX(積み上げ状況,20-C1342+1,B1342)=A1342,INDEX('040_現在位置'!$I$23:$R$43,21-C1342+1,B1342)=A1342)</f>
        <v>0</v>
      </c>
      <c r="E1342" t="e">
        <f t="shared" ca="1" si="51"/>
        <v>#N/A</v>
      </c>
      <c r="F1342">
        <f t="shared" si="52"/>
        <v>19</v>
      </c>
    </row>
    <row r="1343" spans="1:6">
      <c r="A1343" t="s">
        <v>7</v>
      </c>
      <c r="B1343">
        <v>7</v>
      </c>
      <c r="C1343">
        <v>20</v>
      </c>
      <c r="D1343" t="b" cm="1">
        <f t="array" aca="1" ref="D1343" ca="1">OR(INDEX(積み上げ状況,20-C1343+1,B1343)=A1343,INDEX('040_現在位置'!$I$23:$R$43,21-C1343+1,B1343)=A1343)</f>
        <v>0</v>
      </c>
      <c r="E1343" t="e">
        <f t="shared" ca="1" si="51"/>
        <v>#N/A</v>
      </c>
      <c r="F1343">
        <f t="shared" si="52"/>
        <v>20</v>
      </c>
    </row>
    <row r="1344" spans="1:6">
      <c r="A1344" t="s">
        <v>7</v>
      </c>
      <c r="B1344">
        <v>8</v>
      </c>
      <c r="C1344">
        <v>1</v>
      </c>
      <c r="D1344" t="b" cm="1">
        <f t="array" aca="1" ref="D1344" ca="1">OR(INDEX(積み上げ状況,20-C1344+1,B1344)=A1344,INDEX('040_現在位置'!$I$23:$R$43,21-C1344+1,B1344)=A1344)</f>
        <v>0</v>
      </c>
      <c r="E1344" t="e">
        <f t="shared" ca="1" si="51"/>
        <v>#N/A</v>
      </c>
      <c r="F1344">
        <f t="shared" si="52"/>
        <v>1</v>
      </c>
    </row>
    <row r="1345" spans="1:6">
      <c r="A1345" t="s">
        <v>7</v>
      </c>
      <c r="B1345">
        <v>8</v>
      </c>
      <c r="C1345">
        <v>2</v>
      </c>
      <c r="D1345" t="b" cm="1">
        <f t="array" aca="1" ref="D1345" ca="1">OR(INDEX(積み上げ状況,20-C1345+1,B1345)=A1345,INDEX('040_現在位置'!$I$23:$R$43,21-C1345+1,B1345)=A1345)</f>
        <v>0</v>
      </c>
      <c r="E1345" t="e">
        <f t="shared" ca="1" si="51"/>
        <v>#N/A</v>
      </c>
      <c r="F1345">
        <f t="shared" si="52"/>
        <v>2</v>
      </c>
    </row>
    <row r="1346" spans="1:6">
      <c r="A1346" t="s">
        <v>7</v>
      </c>
      <c r="B1346">
        <v>8</v>
      </c>
      <c r="C1346">
        <v>3</v>
      </c>
      <c r="D1346" t="b" cm="1">
        <f t="array" aca="1" ref="D1346" ca="1">OR(INDEX(積み上げ状況,20-C1346+1,B1346)=A1346,INDEX('040_現在位置'!$I$23:$R$43,21-C1346+1,B1346)=A1346)</f>
        <v>0</v>
      </c>
      <c r="E1346" t="e">
        <f t="shared" ca="1" si="51"/>
        <v>#N/A</v>
      </c>
      <c r="F1346">
        <f t="shared" si="52"/>
        <v>3</v>
      </c>
    </row>
    <row r="1347" spans="1:6">
      <c r="A1347" t="s">
        <v>7</v>
      </c>
      <c r="B1347">
        <v>8</v>
      </c>
      <c r="C1347">
        <v>4</v>
      </c>
      <c r="D1347" t="b" cm="1">
        <f t="array" aca="1" ref="D1347" ca="1">OR(INDEX(積み上げ状況,20-C1347+1,B1347)=A1347,INDEX('040_現在位置'!$I$23:$R$43,21-C1347+1,B1347)=A1347)</f>
        <v>0</v>
      </c>
      <c r="E1347" t="e">
        <f t="shared" ca="1" si="51"/>
        <v>#N/A</v>
      </c>
      <c r="F1347">
        <f t="shared" si="52"/>
        <v>4</v>
      </c>
    </row>
    <row r="1348" spans="1:6">
      <c r="A1348" t="s">
        <v>7</v>
      </c>
      <c r="B1348">
        <v>8</v>
      </c>
      <c r="C1348">
        <v>5</v>
      </c>
      <c r="D1348" t="b" cm="1">
        <f t="array" aca="1" ref="D1348" ca="1">OR(INDEX(積み上げ状況,20-C1348+1,B1348)=A1348,INDEX('040_現在位置'!$I$23:$R$43,21-C1348+1,B1348)=A1348)</f>
        <v>0</v>
      </c>
      <c r="E1348" t="e">
        <f t="shared" ca="1" si="51"/>
        <v>#N/A</v>
      </c>
      <c r="F1348">
        <f t="shared" si="52"/>
        <v>5</v>
      </c>
    </row>
    <row r="1349" spans="1:6">
      <c r="A1349" t="s">
        <v>7</v>
      </c>
      <c r="B1349">
        <v>8</v>
      </c>
      <c r="C1349">
        <v>6</v>
      </c>
      <c r="D1349" t="b" cm="1">
        <f t="array" aca="1" ref="D1349" ca="1">OR(INDEX(積み上げ状況,20-C1349+1,B1349)=A1349,INDEX('040_現在位置'!$I$23:$R$43,21-C1349+1,B1349)=A1349)</f>
        <v>0</v>
      </c>
      <c r="E1349" t="e">
        <f t="shared" ref="E1349:E1412" ca="1" si="53">IF(D1349,B1349,NA())</f>
        <v>#N/A</v>
      </c>
      <c r="F1349">
        <f t="shared" si="52"/>
        <v>6</v>
      </c>
    </row>
    <row r="1350" spans="1:6">
      <c r="A1350" t="s">
        <v>7</v>
      </c>
      <c r="B1350">
        <v>8</v>
      </c>
      <c r="C1350">
        <v>7</v>
      </c>
      <c r="D1350" t="b" cm="1">
        <f t="array" aca="1" ref="D1350" ca="1">OR(INDEX(積み上げ状況,20-C1350+1,B1350)=A1350,INDEX('040_現在位置'!$I$23:$R$43,21-C1350+1,B1350)=A1350)</f>
        <v>0</v>
      </c>
      <c r="E1350" t="e">
        <f t="shared" ca="1" si="53"/>
        <v>#N/A</v>
      </c>
      <c r="F1350">
        <f t="shared" si="52"/>
        <v>7</v>
      </c>
    </row>
    <row r="1351" spans="1:6">
      <c r="A1351" t="s">
        <v>7</v>
      </c>
      <c r="B1351">
        <v>8</v>
      </c>
      <c r="C1351">
        <v>8</v>
      </c>
      <c r="D1351" t="b" cm="1">
        <f t="array" aca="1" ref="D1351" ca="1">OR(INDEX(積み上げ状況,20-C1351+1,B1351)=A1351,INDEX('040_現在位置'!$I$23:$R$43,21-C1351+1,B1351)=A1351)</f>
        <v>0</v>
      </c>
      <c r="E1351" t="e">
        <f t="shared" ca="1" si="53"/>
        <v>#N/A</v>
      </c>
      <c r="F1351">
        <f t="shared" si="52"/>
        <v>8</v>
      </c>
    </row>
    <row r="1352" spans="1:6">
      <c r="A1352" t="s">
        <v>7</v>
      </c>
      <c r="B1352">
        <v>8</v>
      </c>
      <c r="C1352">
        <v>9</v>
      </c>
      <c r="D1352" t="b" cm="1">
        <f t="array" aca="1" ref="D1352" ca="1">OR(INDEX(積み上げ状況,20-C1352+1,B1352)=A1352,INDEX('040_現在位置'!$I$23:$R$43,21-C1352+1,B1352)=A1352)</f>
        <v>0</v>
      </c>
      <c r="E1352" t="e">
        <f t="shared" ca="1" si="53"/>
        <v>#N/A</v>
      </c>
      <c r="F1352">
        <f t="shared" si="52"/>
        <v>9</v>
      </c>
    </row>
    <row r="1353" spans="1:6">
      <c r="A1353" t="s">
        <v>7</v>
      </c>
      <c r="B1353">
        <v>8</v>
      </c>
      <c r="C1353">
        <v>10</v>
      </c>
      <c r="D1353" t="b" cm="1">
        <f t="array" aca="1" ref="D1353" ca="1">OR(INDEX(積み上げ状況,20-C1353+1,B1353)=A1353,INDEX('040_現在位置'!$I$23:$R$43,21-C1353+1,B1353)=A1353)</f>
        <v>0</v>
      </c>
      <c r="E1353" t="e">
        <f t="shared" ca="1" si="53"/>
        <v>#N/A</v>
      </c>
      <c r="F1353">
        <f t="shared" si="52"/>
        <v>10</v>
      </c>
    </row>
    <row r="1354" spans="1:6">
      <c r="A1354" t="s">
        <v>7</v>
      </c>
      <c r="B1354">
        <v>8</v>
      </c>
      <c r="C1354">
        <v>11</v>
      </c>
      <c r="D1354" t="b" cm="1">
        <f t="array" aca="1" ref="D1354" ca="1">OR(INDEX(積み上げ状況,20-C1354+1,B1354)=A1354,INDEX('040_現在位置'!$I$23:$R$43,21-C1354+1,B1354)=A1354)</f>
        <v>0</v>
      </c>
      <c r="E1354" t="e">
        <f t="shared" ca="1" si="53"/>
        <v>#N/A</v>
      </c>
      <c r="F1354">
        <f t="shared" si="52"/>
        <v>11</v>
      </c>
    </row>
    <row r="1355" spans="1:6">
      <c r="A1355" t="s">
        <v>7</v>
      </c>
      <c r="B1355">
        <v>8</v>
      </c>
      <c r="C1355">
        <v>12</v>
      </c>
      <c r="D1355" t="b" cm="1">
        <f t="array" aca="1" ref="D1355" ca="1">OR(INDEX(積み上げ状況,20-C1355+1,B1355)=A1355,INDEX('040_現在位置'!$I$23:$R$43,21-C1355+1,B1355)=A1355)</f>
        <v>0</v>
      </c>
      <c r="E1355" t="e">
        <f t="shared" ca="1" si="53"/>
        <v>#N/A</v>
      </c>
      <c r="F1355">
        <f t="shared" si="52"/>
        <v>12</v>
      </c>
    </row>
    <row r="1356" spans="1:6">
      <c r="A1356" t="s">
        <v>7</v>
      </c>
      <c r="B1356">
        <v>8</v>
      </c>
      <c r="C1356">
        <v>13</v>
      </c>
      <c r="D1356" t="b" cm="1">
        <f t="array" aca="1" ref="D1356" ca="1">OR(INDEX(積み上げ状況,20-C1356+1,B1356)=A1356,INDEX('040_現在位置'!$I$23:$R$43,21-C1356+1,B1356)=A1356)</f>
        <v>0</v>
      </c>
      <c r="E1356" t="e">
        <f t="shared" ca="1" si="53"/>
        <v>#N/A</v>
      </c>
      <c r="F1356">
        <f t="shared" si="52"/>
        <v>13</v>
      </c>
    </row>
    <row r="1357" spans="1:6">
      <c r="A1357" t="s">
        <v>7</v>
      </c>
      <c r="B1357">
        <v>8</v>
      </c>
      <c r="C1357">
        <v>14</v>
      </c>
      <c r="D1357" t="b" cm="1">
        <f t="array" aca="1" ref="D1357" ca="1">OR(INDEX(積み上げ状況,20-C1357+1,B1357)=A1357,INDEX('040_現在位置'!$I$23:$R$43,21-C1357+1,B1357)=A1357)</f>
        <v>0</v>
      </c>
      <c r="E1357" t="e">
        <f t="shared" ca="1" si="53"/>
        <v>#N/A</v>
      </c>
      <c r="F1357">
        <f t="shared" ref="F1357:F1420" si="54">C1357</f>
        <v>14</v>
      </c>
    </row>
    <row r="1358" spans="1:6">
      <c r="A1358" t="s">
        <v>7</v>
      </c>
      <c r="B1358">
        <v>8</v>
      </c>
      <c r="C1358">
        <v>15</v>
      </c>
      <c r="D1358" t="b" cm="1">
        <f t="array" aca="1" ref="D1358" ca="1">OR(INDEX(積み上げ状況,20-C1358+1,B1358)=A1358,INDEX('040_現在位置'!$I$23:$R$43,21-C1358+1,B1358)=A1358)</f>
        <v>0</v>
      </c>
      <c r="E1358" t="e">
        <f t="shared" ca="1" si="53"/>
        <v>#N/A</v>
      </c>
      <c r="F1358">
        <f t="shared" si="54"/>
        <v>15</v>
      </c>
    </row>
    <row r="1359" spans="1:6">
      <c r="A1359" t="s">
        <v>7</v>
      </c>
      <c r="B1359">
        <v>8</v>
      </c>
      <c r="C1359">
        <v>16</v>
      </c>
      <c r="D1359" t="b" cm="1">
        <f t="array" aca="1" ref="D1359" ca="1">OR(INDEX(積み上げ状況,20-C1359+1,B1359)=A1359,INDEX('040_現在位置'!$I$23:$R$43,21-C1359+1,B1359)=A1359)</f>
        <v>0</v>
      </c>
      <c r="E1359" t="e">
        <f t="shared" ca="1" si="53"/>
        <v>#N/A</v>
      </c>
      <c r="F1359">
        <f t="shared" si="54"/>
        <v>16</v>
      </c>
    </row>
    <row r="1360" spans="1:6">
      <c r="A1360" t="s">
        <v>7</v>
      </c>
      <c r="B1360">
        <v>8</v>
      </c>
      <c r="C1360">
        <v>17</v>
      </c>
      <c r="D1360" t="b" cm="1">
        <f t="array" aca="1" ref="D1360" ca="1">OR(INDEX(積み上げ状況,20-C1360+1,B1360)=A1360,INDEX('040_現在位置'!$I$23:$R$43,21-C1360+1,B1360)=A1360)</f>
        <v>0</v>
      </c>
      <c r="E1360" t="e">
        <f t="shared" ca="1" si="53"/>
        <v>#N/A</v>
      </c>
      <c r="F1360">
        <f t="shared" si="54"/>
        <v>17</v>
      </c>
    </row>
    <row r="1361" spans="1:6">
      <c r="A1361" t="s">
        <v>7</v>
      </c>
      <c r="B1361">
        <v>8</v>
      </c>
      <c r="C1361">
        <v>18</v>
      </c>
      <c r="D1361" t="b" cm="1">
        <f t="array" aca="1" ref="D1361" ca="1">OR(INDEX(積み上げ状況,20-C1361+1,B1361)=A1361,INDEX('040_現在位置'!$I$23:$R$43,21-C1361+1,B1361)=A1361)</f>
        <v>0</v>
      </c>
      <c r="E1361" t="e">
        <f t="shared" ca="1" si="53"/>
        <v>#N/A</v>
      </c>
      <c r="F1361">
        <f t="shared" si="54"/>
        <v>18</v>
      </c>
    </row>
    <row r="1362" spans="1:6">
      <c r="A1362" t="s">
        <v>7</v>
      </c>
      <c r="B1362">
        <v>8</v>
      </c>
      <c r="C1362">
        <v>19</v>
      </c>
      <c r="D1362" t="b" cm="1">
        <f t="array" aca="1" ref="D1362" ca="1">OR(INDEX(積み上げ状況,20-C1362+1,B1362)=A1362,INDEX('040_現在位置'!$I$23:$R$43,21-C1362+1,B1362)=A1362)</f>
        <v>0</v>
      </c>
      <c r="E1362" t="e">
        <f t="shared" ca="1" si="53"/>
        <v>#N/A</v>
      </c>
      <c r="F1362">
        <f t="shared" si="54"/>
        <v>19</v>
      </c>
    </row>
    <row r="1363" spans="1:6">
      <c r="A1363" t="s">
        <v>7</v>
      </c>
      <c r="B1363">
        <v>8</v>
      </c>
      <c r="C1363">
        <v>20</v>
      </c>
      <c r="D1363" t="b" cm="1">
        <f t="array" aca="1" ref="D1363" ca="1">OR(INDEX(積み上げ状況,20-C1363+1,B1363)=A1363,INDEX('040_現在位置'!$I$23:$R$43,21-C1363+1,B1363)=A1363)</f>
        <v>0</v>
      </c>
      <c r="E1363" t="e">
        <f t="shared" ca="1" si="53"/>
        <v>#N/A</v>
      </c>
      <c r="F1363">
        <f t="shared" si="54"/>
        <v>20</v>
      </c>
    </row>
    <row r="1364" spans="1:6">
      <c r="A1364" t="s">
        <v>7</v>
      </c>
      <c r="B1364">
        <v>9</v>
      </c>
      <c r="C1364">
        <v>1</v>
      </c>
      <c r="D1364" t="b" cm="1">
        <f t="array" aca="1" ref="D1364" ca="1">OR(INDEX(積み上げ状況,20-C1364+1,B1364)=A1364,INDEX('040_現在位置'!$I$23:$R$43,21-C1364+1,B1364)=A1364)</f>
        <v>0</v>
      </c>
      <c r="E1364" t="e">
        <f t="shared" ca="1" si="53"/>
        <v>#N/A</v>
      </c>
      <c r="F1364">
        <f t="shared" si="54"/>
        <v>1</v>
      </c>
    </row>
    <row r="1365" spans="1:6">
      <c r="A1365" t="s">
        <v>7</v>
      </c>
      <c r="B1365">
        <v>9</v>
      </c>
      <c r="C1365">
        <v>2</v>
      </c>
      <c r="D1365" t="b" cm="1">
        <f t="array" aca="1" ref="D1365" ca="1">OR(INDEX(積み上げ状況,20-C1365+1,B1365)=A1365,INDEX('040_現在位置'!$I$23:$R$43,21-C1365+1,B1365)=A1365)</f>
        <v>0</v>
      </c>
      <c r="E1365" t="e">
        <f t="shared" ca="1" si="53"/>
        <v>#N/A</v>
      </c>
      <c r="F1365">
        <f t="shared" si="54"/>
        <v>2</v>
      </c>
    </row>
    <row r="1366" spans="1:6">
      <c r="A1366" t="s">
        <v>7</v>
      </c>
      <c r="B1366">
        <v>9</v>
      </c>
      <c r="C1366">
        <v>3</v>
      </c>
      <c r="D1366" t="b" cm="1">
        <f t="array" aca="1" ref="D1366" ca="1">OR(INDEX(積み上げ状況,20-C1366+1,B1366)=A1366,INDEX('040_現在位置'!$I$23:$R$43,21-C1366+1,B1366)=A1366)</f>
        <v>0</v>
      </c>
      <c r="E1366" t="e">
        <f t="shared" ca="1" si="53"/>
        <v>#N/A</v>
      </c>
      <c r="F1366">
        <f t="shared" si="54"/>
        <v>3</v>
      </c>
    </row>
    <row r="1367" spans="1:6">
      <c r="A1367" t="s">
        <v>7</v>
      </c>
      <c r="B1367">
        <v>9</v>
      </c>
      <c r="C1367">
        <v>4</v>
      </c>
      <c r="D1367" t="b" cm="1">
        <f t="array" aca="1" ref="D1367" ca="1">OR(INDEX(積み上げ状況,20-C1367+1,B1367)=A1367,INDEX('040_現在位置'!$I$23:$R$43,21-C1367+1,B1367)=A1367)</f>
        <v>0</v>
      </c>
      <c r="E1367" t="e">
        <f t="shared" ca="1" si="53"/>
        <v>#N/A</v>
      </c>
      <c r="F1367">
        <f t="shared" si="54"/>
        <v>4</v>
      </c>
    </row>
    <row r="1368" spans="1:6">
      <c r="A1368" t="s">
        <v>7</v>
      </c>
      <c r="B1368">
        <v>9</v>
      </c>
      <c r="C1368">
        <v>5</v>
      </c>
      <c r="D1368" t="b" cm="1">
        <f t="array" aca="1" ref="D1368" ca="1">OR(INDEX(積み上げ状況,20-C1368+1,B1368)=A1368,INDEX('040_現在位置'!$I$23:$R$43,21-C1368+1,B1368)=A1368)</f>
        <v>0</v>
      </c>
      <c r="E1368" t="e">
        <f t="shared" ca="1" si="53"/>
        <v>#N/A</v>
      </c>
      <c r="F1368">
        <f t="shared" si="54"/>
        <v>5</v>
      </c>
    </row>
    <row r="1369" spans="1:6">
      <c r="A1369" t="s">
        <v>7</v>
      </c>
      <c r="B1369">
        <v>9</v>
      </c>
      <c r="C1369">
        <v>6</v>
      </c>
      <c r="D1369" t="b" cm="1">
        <f t="array" aca="1" ref="D1369" ca="1">OR(INDEX(積み上げ状況,20-C1369+1,B1369)=A1369,INDEX('040_現在位置'!$I$23:$R$43,21-C1369+1,B1369)=A1369)</f>
        <v>0</v>
      </c>
      <c r="E1369" t="e">
        <f t="shared" ca="1" si="53"/>
        <v>#N/A</v>
      </c>
      <c r="F1369">
        <f t="shared" si="54"/>
        <v>6</v>
      </c>
    </row>
    <row r="1370" spans="1:6">
      <c r="A1370" t="s">
        <v>7</v>
      </c>
      <c r="B1370">
        <v>9</v>
      </c>
      <c r="C1370">
        <v>7</v>
      </c>
      <c r="D1370" t="b" cm="1">
        <f t="array" aca="1" ref="D1370" ca="1">OR(INDEX(積み上げ状況,20-C1370+1,B1370)=A1370,INDEX('040_現在位置'!$I$23:$R$43,21-C1370+1,B1370)=A1370)</f>
        <v>0</v>
      </c>
      <c r="E1370" t="e">
        <f t="shared" ca="1" si="53"/>
        <v>#N/A</v>
      </c>
      <c r="F1370">
        <f t="shared" si="54"/>
        <v>7</v>
      </c>
    </row>
    <row r="1371" spans="1:6">
      <c r="A1371" t="s">
        <v>7</v>
      </c>
      <c r="B1371">
        <v>9</v>
      </c>
      <c r="C1371">
        <v>8</v>
      </c>
      <c r="D1371" t="b" cm="1">
        <f t="array" aca="1" ref="D1371" ca="1">OR(INDEX(積み上げ状況,20-C1371+1,B1371)=A1371,INDEX('040_現在位置'!$I$23:$R$43,21-C1371+1,B1371)=A1371)</f>
        <v>0</v>
      </c>
      <c r="E1371" t="e">
        <f t="shared" ca="1" si="53"/>
        <v>#N/A</v>
      </c>
      <c r="F1371">
        <f t="shared" si="54"/>
        <v>8</v>
      </c>
    </row>
    <row r="1372" spans="1:6">
      <c r="A1372" t="s">
        <v>7</v>
      </c>
      <c r="B1372">
        <v>9</v>
      </c>
      <c r="C1372">
        <v>9</v>
      </c>
      <c r="D1372" t="b" cm="1">
        <f t="array" aca="1" ref="D1372" ca="1">OR(INDEX(積み上げ状況,20-C1372+1,B1372)=A1372,INDEX('040_現在位置'!$I$23:$R$43,21-C1372+1,B1372)=A1372)</f>
        <v>0</v>
      </c>
      <c r="E1372" t="e">
        <f t="shared" ca="1" si="53"/>
        <v>#N/A</v>
      </c>
      <c r="F1372">
        <f t="shared" si="54"/>
        <v>9</v>
      </c>
    </row>
    <row r="1373" spans="1:6">
      <c r="A1373" t="s">
        <v>7</v>
      </c>
      <c r="B1373">
        <v>9</v>
      </c>
      <c r="C1373">
        <v>10</v>
      </c>
      <c r="D1373" t="b" cm="1">
        <f t="array" aca="1" ref="D1373" ca="1">OR(INDEX(積み上げ状況,20-C1373+1,B1373)=A1373,INDEX('040_現在位置'!$I$23:$R$43,21-C1373+1,B1373)=A1373)</f>
        <v>0</v>
      </c>
      <c r="E1373" t="e">
        <f t="shared" ca="1" si="53"/>
        <v>#N/A</v>
      </c>
      <c r="F1373">
        <f t="shared" si="54"/>
        <v>10</v>
      </c>
    </row>
    <row r="1374" spans="1:6">
      <c r="A1374" t="s">
        <v>7</v>
      </c>
      <c r="B1374">
        <v>9</v>
      </c>
      <c r="C1374">
        <v>11</v>
      </c>
      <c r="D1374" t="b" cm="1">
        <f t="array" aca="1" ref="D1374" ca="1">OR(INDEX(積み上げ状況,20-C1374+1,B1374)=A1374,INDEX('040_現在位置'!$I$23:$R$43,21-C1374+1,B1374)=A1374)</f>
        <v>0</v>
      </c>
      <c r="E1374" t="e">
        <f t="shared" ca="1" si="53"/>
        <v>#N/A</v>
      </c>
      <c r="F1374">
        <f t="shared" si="54"/>
        <v>11</v>
      </c>
    </row>
    <row r="1375" spans="1:6">
      <c r="A1375" t="s">
        <v>7</v>
      </c>
      <c r="B1375">
        <v>9</v>
      </c>
      <c r="C1375">
        <v>12</v>
      </c>
      <c r="D1375" t="b" cm="1">
        <f t="array" aca="1" ref="D1375" ca="1">OR(INDEX(積み上げ状況,20-C1375+1,B1375)=A1375,INDEX('040_現在位置'!$I$23:$R$43,21-C1375+1,B1375)=A1375)</f>
        <v>0</v>
      </c>
      <c r="E1375" t="e">
        <f t="shared" ca="1" si="53"/>
        <v>#N/A</v>
      </c>
      <c r="F1375">
        <f t="shared" si="54"/>
        <v>12</v>
      </c>
    </row>
    <row r="1376" spans="1:6">
      <c r="A1376" t="s">
        <v>7</v>
      </c>
      <c r="B1376">
        <v>9</v>
      </c>
      <c r="C1376">
        <v>13</v>
      </c>
      <c r="D1376" t="b" cm="1">
        <f t="array" aca="1" ref="D1376" ca="1">OR(INDEX(積み上げ状況,20-C1376+1,B1376)=A1376,INDEX('040_現在位置'!$I$23:$R$43,21-C1376+1,B1376)=A1376)</f>
        <v>0</v>
      </c>
      <c r="E1376" t="e">
        <f t="shared" ca="1" si="53"/>
        <v>#N/A</v>
      </c>
      <c r="F1376">
        <f t="shared" si="54"/>
        <v>13</v>
      </c>
    </row>
    <row r="1377" spans="1:6">
      <c r="A1377" t="s">
        <v>7</v>
      </c>
      <c r="B1377">
        <v>9</v>
      </c>
      <c r="C1377">
        <v>14</v>
      </c>
      <c r="D1377" t="b" cm="1">
        <f t="array" aca="1" ref="D1377" ca="1">OR(INDEX(積み上げ状況,20-C1377+1,B1377)=A1377,INDEX('040_現在位置'!$I$23:$R$43,21-C1377+1,B1377)=A1377)</f>
        <v>0</v>
      </c>
      <c r="E1377" t="e">
        <f t="shared" ca="1" si="53"/>
        <v>#N/A</v>
      </c>
      <c r="F1377">
        <f t="shared" si="54"/>
        <v>14</v>
      </c>
    </row>
    <row r="1378" spans="1:6">
      <c r="A1378" t="s">
        <v>7</v>
      </c>
      <c r="B1378">
        <v>9</v>
      </c>
      <c r="C1378">
        <v>15</v>
      </c>
      <c r="D1378" t="b" cm="1">
        <f t="array" aca="1" ref="D1378" ca="1">OR(INDEX(積み上げ状況,20-C1378+1,B1378)=A1378,INDEX('040_現在位置'!$I$23:$R$43,21-C1378+1,B1378)=A1378)</f>
        <v>0</v>
      </c>
      <c r="E1378" t="e">
        <f t="shared" ca="1" si="53"/>
        <v>#N/A</v>
      </c>
      <c r="F1378">
        <f t="shared" si="54"/>
        <v>15</v>
      </c>
    </row>
    <row r="1379" spans="1:6">
      <c r="A1379" t="s">
        <v>7</v>
      </c>
      <c r="B1379">
        <v>9</v>
      </c>
      <c r="C1379">
        <v>16</v>
      </c>
      <c r="D1379" t="b" cm="1">
        <f t="array" aca="1" ref="D1379" ca="1">OR(INDEX(積み上げ状況,20-C1379+1,B1379)=A1379,INDEX('040_現在位置'!$I$23:$R$43,21-C1379+1,B1379)=A1379)</f>
        <v>0</v>
      </c>
      <c r="E1379" t="e">
        <f t="shared" ca="1" si="53"/>
        <v>#N/A</v>
      </c>
      <c r="F1379">
        <f t="shared" si="54"/>
        <v>16</v>
      </c>
    </row>
    <row r="1380" spans="1:6">
      <c r="A1380" t="s">
        <v>7</v>
      </c>
      <c r="B1380">
        <v>9</v>
      </c>
      <c r="C1380">
        <v>17</v>
      </c>
      <c r="D1380" t="b" cm="1">
        <f t="array" aca="1" ref="D1380" ca="1">OR(INDEX(積み上げ状況,20-C1380+1,B1380)=A1380,INDEX('040_現在位置'!$I$23:$R$43,21-C1380+1,B1380)=A1380)</f>
        <v>0</v>
      </c>
      <c r="E1380" t="e">
        <f t="shared" ca="1" si="53"/>
        <v>#N/A</v>
      </c>
      <c r="F1380">
        <f t="shared" si="54"/>
        <v>17</v>
      </c>
    </row>
    <row r="1381" spans="1:6">
      <c r="A1381" t="s">
        <v>7</v>
      </c>
      <c r="B1381">
        <v>9</v>
      </c>
      <c r="C1381">
        <v>18</v>
      </c>
      <c r="D1381" t="b" cm="1">
        <f t="array" aca="1" ref="D1381" ca="1">OR(INDEX(積み上げ状況,20-C1381+1,B1381)=A1381,INDEX('040_現在位置'!$I$23:$R$43,21-C1381+1,B1381)=A1381)</f>
        <v>0</v>
      </c>
      <c r="E1381" t="e">
        <f t="shared" ca="1" si="53"/>
        <v>#N/A</v>
      </c>
      <c r="F1381">
        <f t="shared" si="54"/>
        <v>18</v>
      </c>
    </row>
    <row r="1382" spans="1:6">
      <c r="A1382" t="s">
        <v>7</v>
      </c>
      <c r="B1382">
        <v>9</v>
      </c>
      <c r="C1382">
        <v>19</v>
      </c>
      <c r="D1382" t="b" cm="1">
        <f t="array" aca="1" ref="D1382" ca="1">OR(INDEX(積み上げ状況,20-C1382+1,B1382)=A1382,INDEX('040_現在位置'!$I$23:$R$43,21-C1382+1,B1382)=A1382)</f>
        <v>0</v>
      </c>
      <c r="E1382" t="e">
        <f t="shared" ca="1" si="53"/>
        <v>#N/A</v>
      </c>
      <c r="F1382">
        <f t="shared" si="54"/>
        <v>19</v>
      </c>
    </row>
    <row r="1383" spans="1:6">
      <c r="A1383" t="s">
        <v>7</v>
      </c>
      <c r="B1383">
        <v>9</v>
      </c>
      <c r="C1383">
        <v>20</v>
      </c>
      <c r="D1383" t="b" cm="1">
        <f t="array" aca="1" ref="D1383" ca="1">OR(INDEX(積み上げ状況,20-C1383+1,B1383)=A1383,INDEX('040_現在位置'!$I$23:$R$43,21-C1383+1,B1383)=A1383)</f>
        <v>0</v>
      </c>
      <c r="E1383" t="e">
        <f t="shared" ca="1" si="53"/>
        <v>#N/A</v>
      </c>
      <c r="F1383">
        <f t="shared" si="54"/>
        <v>20</v>
      </c>
    </row>
    <row r="1384" spans="1:6">
      <c r="A1384" t="s">
        <v>7</v>
      </c>
      <c r="B1384">
        <v>10</v>
      </c>
      <c r="C1384">
        <v>1</v>
      </c>
      <c r="D1384" t="b" cm="1">
        <f t="array" aca="1" ref="D1384" ca="1">OR(INDEX(積み上げ状況,20-C1384+1,B1384)=A1384,INDEX('040_現在位置'!$I$23:$R$43,21-C1384+1,B1384)=A1384)</f>
        <v>0</v>
      </c>
      <c r="E1384" t="e">
        <f t="shared" ca="1" si="53"/>
        <v>#N/A</v>
      </c>
      <c r="F1384">
        <f t="shared" si="54"/>
        <v>1</v>
      </c>
    </row>
    <row r="1385" spans="1:6">
      <c r="A1385" t="s">
        <v>7</v>
      </c>
      <c r="B1385">
        <v>10</v>
      </c>
      <c r="C1385">
        <v>2</v>
      </c>
      <c r="D1385" t="b" cm="1">
        <f t="array" aca="1" ref="D1385" ca="1">OR(INDEX(積み上げ状況,20-C1385+1,B1385)=A1385,INDEX('040_現在位置'!$I$23:$R$43,21-C1385+1,B1385)=A1385)</f>
        <v>0</v>
      </c>
      <c r="E1385" t="e">
        <f t="shared" ca="1" si="53"/>
        <v>#N/A</v>
      </c>
      <c r="F1385">
        <f t="shared" si="54"/>
        <v>2</v>
      </c>
    </row>
    <row r="1386" spans="1:6">
      <c r="A1386" t="s">
        <v>7</v>
      </c>
      <c r="B1386">
        <v>10</v>
      </c>
      <c r="C1386">
        <v>3</v>
      </c>
      <c r="D1386" t="b" cm="1">
        <f t="array" aca="1" ref="D1386" ca="1">OR(INDEX(積み上げ状況,20-C1386+1,B1386)=A1386,INDEX('040_現在位置'!$I$23:$R$43,21-C1386+1,B1386)=A1386)</f>
        <v>0</v>
      </c>
      <c r="E1386" t="e">
        <f t="shared" ca="1" si="53"/>
        <v>#N/A</v>
      </c>
      <c r="F1386">
        <f t="shared" si="54"/>
        <v>3</v>
      </c>
    </row>
    <row r="1387" spans="1:6">
      <c r="A1387" t="s">
        <v>7</v>
      </c>
      <c r="B1387">
        <v>10</v>
      </c>
      <c r="C1387">
        <v>4</v>
      </c>
      <c r="D1387" t="b" cm="1">
        <f t="array" aca="1" ref="D1387" ca="1">OR(INDEX(積み上げ状況,20-C1387+1,B1387)=A1387,INDEX('040_現在位置'!$I$23:$R$43,21-C1387+1,B1387)=A1387)</f>
        <v>0</v>
      </c>
      <c r="E1387" t="e">
        <f t="shared" ca="1" si="53"/>
        <v>#N/A</v>
      </c>
      <c r="F1387">
        <f t="shared" si="54"/>
        <v>4</v>
      </c>
    </row>
    <row r="1388" spans="1:6">
      <c r="A1388" t="s">
        <v>7</v>
      </c>
      <c r="B1388">
        <v>10</v>
      </c>
      <c r="C1388">
        <v>5</v>
      </c>
      <c r="D1388" t="b" cm="1">
        <f t="array" aca="1" ref="D1388" ca="1">OR(INDEX(積み上げ状況,20-C1388+1,B1388)=A1388,INDEX('040_現在位置'!$I$23:$R$43,21-C1388+1,B1388)=A1388)</f>
        <v>0</v>
      </c>
      <c r="E1388" t="e">
        <f t="shared" ca="1" si="53"/>
        <v>#N/A</v>
      </c>
      <c r="F1388">
        <f t="shared" si="54"/>
        <v>5</v>
      </c>
    </row>
    <row r="1389" spans="1:6">
      <c r="A1389" t="s">
        <v>7</v>
      </c>
      <c r="B1389">
        <v>10</v>
      </c>
      <c r="C1389">
        <v>6</v>
      </c>
      <c r="D1389" t="b" cm="1">
        <f t="array" aca="1" ref="D1389" ca="1">OR(INDEX(積み上げ状況,20-C1389+1,B1389)=A1389,INDEX('040_現在位置'!$I$23:$R$43,21-C1389+1,B1389)=A1389)</f>
        <v>0</v>
      </c>
      <c r="E1389" t="e">
        <f t="shared" ca="1" si="53"/>
        <v>#N/A</v>
      </c>
      <c r="F1389">
        <f t="shared" si="54"/>
        <v>6</v>
      </c>
    </row>
    <row r="1390" spans="1:6">
      <c r="A1390" t="s">
        <v>7</v>
      </c>
      <c r="B1390">
        <v>10</v>
      </c>
      <c r="C1390">
        <v>7</v>
      </c>
      <c r="D1390" t="b" cm="1">
        <f t="array" aca="1" ref="D1390" ca="1">OR(INDEX(積み上げ状況,20-C1390+1,B1390)=A1390,INDEX('040_現在位置'!$I$23:$R$43,21-C1390+1,B1390)=A1390)</f>
        <v>0</v>
      </c>
      <c r="E1390" t="e">
        <f t="shared" ca="1" si="53"/>
        <v>#N/A</v>
      </c>
      <c r="F1390">
        <f t="shared" si="54"/>
        <v>7</v>
      </c>
    </row>
    <row r="1391" spans="1:6">
      <c r="A1391" t="s">
        <v>7</v>
      </c>
      <c r="B1391">
        <v>10</v>
      </c>
      <c r="C1391">
        <v>8</v>
      </c>
      <c r="D1391" t="b" cm="1">
        <f t="array" aca="1" ref="D1391" ca="1">OR(INDEX(積み上げ状況,20-C1391+1,B1391)=A1391,INDEX('040_現在位置'!$I$23:$R$43,21-C1391+1,B1391)=A1391)</f>
        <v>0</v>
      </c>
      <c r="E1391" t="e">
        <f t="shared" ca="1" si="53"/>
        <v>#N/A</v>
      </c>
      <c r="F1391">
        <f t="shared" si="54"/>
        <v>8</v>
      </c>
    </row>
    <row r="1392" spans="1:6">
      <c r="A1392" t="s">
        <v>7</v>
      </c>
      <c r="B1392">
        <v>10</v>
      </c>
      <c r="C1392">
        <v>9</v>
      </c>
      <c r="D1392" t="b" cm="1">
        <f t="array" aca="1" ref="D1392" ca="1">OR(INDEX(積み上げ状況,20-C1392+1,B1392)=A1392,INDEX('040_現在位置'!$I$23:$R$43,21-C1392+1,B1392)=A1392)</f>
        <v>0</v>
      </c>
      <c r="E1392" t="e">
        <f t="shared" ca="1" si="53"/>
        <v>#N/A</v>
      </c>
      <c r="F1392">
        <f t="shared" si="54"/>
        <v>9</v>
      </c>
    </row>
    <row r="1393" spans="1:6">
      <c r="A1393" t="s">
        <v>7</v>
      </c>
      <c r="B1393">
        <v>10</v>
      </c>
      <c r="C1393">
        <v>10</v>
      </c>
      <c r="D1393" t="b" cm="1">
        <f t="array" aca="1" ref="D1393" ca="1">OR(INDEX(積み上げ状況,20-C1393+1,B1393)=A1393,INDEX('040_現在位置'!$I$23:$R$43,21-C1393+1,B1393)=A1393)</f>
        <v>0</v>
      </c>
      <c r="E1393" t="e">
        <f t="shared" ca="1" si="53"/>
        <v>#N/A</v>
      </c>
      <c r="F1393">
        <f t="shared" si="54"/>
        <v>10</v>
      </c>
    </row>
    <row r="1394" spans="1:6">
      <c r="A1394" t="s">
        <v>7</v>
      </c>
      <c r="B1394">
        <v>10</v>
      </c>
      <c r="C1394">
        <v>11</v>
      </c>
      <c r="D1394" t="b" cm="1">
        <f t="array" aca="1" ref="D1394" ca="1">OR(INDEX(積み上げ状況,20-C1394+1,B1394)=A1394,INDEX('040_現在位置'!$I$23:$R$43,21-C1394+1,B1394)=A1394)</f>
        <v>0</v>
      </c>
      <c r="E1394" t="e">
        <f t="shared" ca="1" si="53"/>
        <v>#N/A</v>
      </c>
      <c r="F1394">
        <f t="shared" si="54"/>
        <v>11</v>
      </c>
    </row>
    <row r="1395" spans="1:6">
      <c r="A1395" t="s">
        <v>7</v>
      </c>
      <c r="B1395">
        <v>10</v>
      </c>
      <c r="C1395">
        <v>12</v>
      </c>
      <c r="D1395" t="b" cm="1">
        <f t="array" aca="1" ref="D1395" ca="1">OR(INDEX(積み上げ状況,20-C1395+1,B1395)=A1395,INDEX('040_現在位置'!$I$23:$R$43,21-C1395+1,B1395)=A1395)</f>
        <v>0</v>
      </c>
      <c r="E1395" t="e">
        <f t="shared" ca="1" si="53"/>
        <v>#N/A</v>
      </c>
      <c r="F1395">
        <f t="shared" si="54"/>
        <v>12</v>
      </c>
    </row>
    <row r="1396" spans="1:6">
      <c r="A1396" t="s">
        <v>7</v>
      </c>
      <c r="B1396">
        <v>10</v>
      </c>
      <c r="C1396">
        <v>13</v>
      </c>
      <c r="D1396" t="b" cm="1">
        <f t="array" aca="1" ref="D1396" ca="1">OR(INDEX(積み上げ状況,20-C1396+1,B1396)=A1396,INDEX('040_現在位置'!$I$23:$R$43,21-C1396+1,B1396)=A1396)</f>
        <v>0</v>
      </c>
      <c r="E1396" t="e">
        <f t="shared" ca="1" si="53"/>
        <v>#N/A</v>
      </c>
      <c r="F1396">
        <f t="shared" si="54"/>
        <v>13</v>
      </c>
    </row>
    <row r="1397" spans="1:6">
      <c r="A1397" t="s">
        <v>7</v>
      </c>
      <c r="B1397">
        <v>10</v>
      </c>
      <c r="C1397">
        <v>14</v>
      </c>
      <c r="D1397" t="b" cm="1">
        <f t="array" aca="1" ref="D1397" ca="1">OR(INDEX(積み上げ状況,20-C1397+1,B1397)=A1397,INDEX('040_現在位置'!$I$23:$R$43,21-C1397+1,B1397)=A1397)</f>
        <v>0</v>
      </c>
      <c r="E1397" t="e">
        <f t="shared" ca="1" si="53"/>
        <v>#N/A</v>
      </c>
      <c r="F1397">
        <f t="shared" si="54"/>
        <v>14</v>
      </c>
    </row>
    <row r="1398" spans="1:6">
      <c r="A1398" t="s">
        <v>7</v>
      </c>
      <c r="B1398">
        <v>10</v>
      </c>
      <c r="C1398">
        <v>15</v>
      </c>
      <c r="D1398" t="b" cm="1">
        <f t="array" aca="1" ref="D1398" ca="1">OR(INDEX(積み上げ状況,20-C1398+1,B1398)=A1398,INDEX('040_現在位置'!$I$23:$R$43,21-C1398+1,B1398)=A1398)</f>
        <v>0</v>
      </c>
      <c r="E1398" t="e">
        <f t="shared" ca="1" si="53"/>
        <v>#N/A</v>
      </c>
      <c r="F1398">
        <f t="shared" si="54"/>
        <v>15</v>
      </c>
    </row>
    <row r="1399" spans="1:6">
      <c r="A1399" t="s">
        <v>7</v>
      </c>
      <c r="B1399">
        <v>10</v>
      </c>
      <c r="C1399">
        <v>16</v>
      </c>
      <c r="D1399" t="b" cm="1">
        <f t="array" aca="1" ref="D1399" ca="1">OR(INDEX(積み上げ状況,20-C1399+1,B1399)=A1399,INDEX('040_現在位置'!$I$23:$R$43,21-C1399+1,B1399)=A1399)</f>
        <v>0</v>
      </c>
      <c r="E1399" t="e">
        <f t="shared" ca="1" si="53"/>
        <v>#N/A</v>
      </c>
      <c r="F1399">
        <f t="shared" si="54"/>
        <v>16</v>
      </c>
    </row>
    <row r="1400" spans="1:6">
      <c r="A1400" t="s">
        <v>7</v>
      </c>
      <c r="B1400">
        <v>10</v>
      </c>
      <c r="C1400">
        <v>17</v>
      </c>
      <c r="D1400" t="b" cm="1">
        <f t="array" aca="1" ref="D1400" ca="1">OR(INDEX(積み上げ状況,20-C1400+1,B1400)=A1400,INDEX('040_現在位置'!$I$23:$R$43,21-C1400+1,B1400)=A1400)</f>
        <v>0</v>
      </c>
      <c r="E1400" t="e">
        <f t="shared" ca="1" si="53"/>
        <v>#N/A</v>
      </c>
      <c r="F1400">
        <f t="shared" si="54"/>
        <v>17</v>
      </c>
    </row>
    <row r="1401" spans="1:6">
      <c r="A1401" t="s">
        <v>7</v>
      </c>
      <c r="B1401">
        <v>10</v>
      </c>
      <c r="C1401">
        <v>18</v>
      </c>
      <c r="D1401" t="b" cm="1">
        <f t="array" aca="1" ref="D1401" ca="1">OR(INDEX(積み上げ状況,20-C1401+1,B1401)=A1401,INDEX('040_現在位置'!$I$23:$R$43,21-C1401+1,B1401)=A1401)</f>
        <v>0</v>
      </c>
      <c r="E1401" t="e">
        <f t="shared" ca="1" si="53"/>
        <v>#N/A</v>
      </c>
      <c r="F1401">
        <f t="shared" si="54"/>
        <v>18</v>
      </c>
    </row>
    <row r="1402" spans="1:6">
      <c r="A1402" t="s">
        <v>7</v>
      </c>
      <c r="B1402">
        <v>10</v>
      </c>
      <c r="C1402">
        <v>19</v>
      </c>
      <c r="D1402" t="b" cm="1">
        <f t="array" aca="1" ref="D1402" ca="1">OR(INDEX(積み上げ状況,20-C1402+1,B1402)=A1402,INDEX('040_現在位置'!$I$23:$R$43,21-C1402+1,B1402)=A1402)</f>
        <v>0</v>
      </c>
      <c r="E1402" t="e">
        <f t="shared" ca="1" si="53"/>
        <v>#N/A</v>
      </c>
      <c r="F1402">
        <f t="shared" si="54"/>
        <v>19</v>
      </c>
    </row>
    <row r="1403" spans="1:6">
      <c r="A1403" t="s">
        <v>7</v>
      </c>
      <c r="B1403">
        <v>10</v>
      </c>
      <c r="C1403">
        <v>20</v>
      </c>
      <c r="D1403" t="b" cm="1">
        <f t="array" aca="1" ref="D1403" ca="1">OR(INDEX(積み上げ状況,20-C1403+1,B1403)=A1403,INDEX('040_現在位置'!$I$23:$R$43,21-C1403+1,B1403)=A1403)</f>
        <v>0</v>
      </c>
      <c r="E1403" t="e">
        <f t="shared" ca="1" si="53"/>
        <v>#N/A</v>
      </c>
      <c r="F1403">
        <f t="shared" si="54"/>
        <v>20</v>
      </c>
    </row>
    <row r="1404" spans="1:6">
      <c r="A1404" t="s">
        <v>8</v>
      </c>
      <c r="B1404">
        <v>1</v>
      </c>
      <c r="C1404">
        <v>1</v>
      </c>
      <c r="D1404" t="b" cm="1">
        <f t="array" aca="1" ref="D1404" ca="1">OR(INDEX(積み上げ状況,20-C1404+1,B1404)=A1404,INDEX('040_現在位置'!$I$23:$R$43,21-C1404+1,B1404)=A1404)</f>
        <v>0</v>
      </c>
      <c r="E1404" t="e">
        <f t="shared" ca="1" si="53"/>
        <v>#N/A</v>
      </c>
      <c r="F1404">
        <f t="shared" si="54"/>
        <v>1</v>
      </c>
    </row>
    <row r="1405" spans="1:6">
      <c r="A1405" t="s">
        <v>8</v>
      </c>
      <c r="B1405">
        <v>1</v>
      </c>
      <c r="C1405">
        <v>2</v>
      </c>
      <c r="D1405" t="b" cm="1">
        <f t="array" aca="1" ref="D1405" ca="1">OR(INDEX(積み上げ状況,20-C1405+1,B1405)=A1405,INDEX('040_現在位置'!$I$23:$R$43,21-C1405+1,B1405)=A1405)</f>
        <v>0</v>
      </c>
      <c r="E1405" t="e">
        <f t="shared" ca="1" si="53"/>
        <v>#N/A</v>
      </c>
      <c r="F1405">
        <f t="shared" si="54"/>
        <v>2</v>
      </c>
    </row>
    <row r="1406" spans="1:6">
      <c r="A1406" t="s">
        <v>8</v>
      </c>
      <c r="B1406">
        <v>1</v>
      </c>
      <c r="C1406">
        <v>3</v>
      </c>
      <c r="D1406" t="b" cm="1">
        <f t="array" aca="1" ref="D1406" ca="1">OR(INDEX(積み上げ状況,20-C1406+1,B1406)=A1406,INDEX('040_現在位置'!$I$23:$R$43,21-C1406+1,B1406)=A1406)</f>
        <v>0</v>
      </c>
      <c r="E1406" t="e">
        <f t="shared" ca="1" si="53"/>
        <v>#N/A</v>
      </c>
      <c r="F1406">
        <f t="shared" si="54"/>
        <v>3</v>
      </c>
    </row>
    <row r="1407" spans="1:6">
      <c r="A1407" t="s">
        <v>8</v>
      </c>
      <c r="B1407">
        <v>1</v>
      </c>
      <c r="C1407">
        <v>4</v>
      </c>
      <c r="D1407" t="b" cm="1">
        <f t="array" aca="1" ref="D1407" ca="1">OR(INDEX(積み上げ状況,20-C1407+1,B1407)=A1407,INDEX('040_現在位置'!$I$23:$R$43,21-C1407+1,B1407)=A1407)</f>
        <v>0</v>
      </c>
      <c r="E1407" t="e">
        <f t="shared" ca="1" si="53"/>
        <v>#N/A</v>
      </c>
      <c r="F1407">
        <f t="shared" si="54"/>
        <v>4</v>
      </c>
    </row>
    <row r="1408" spans="1:6">
      <c r="A1408" t="s">
        <v>8</v>
      </c>
      <c r="B1408">
        <v>1</v>
      </c>
      <c r="C1408">
        <v>5</v>
      </c>
      <c r="D1408" t="b" cm="1">
        <f t="array" aca="1" ref="D1408" ca="1">OR(INDEX(積み上げ状況,20-C1408+1,B1408)=A1408,INDEX('040_現在位置'!$I$23:$R$43,21-C1408+1,B1408)=A1408)</f>
        <v>0</v>
      </c>
      <c r="E1408" t="e">
        <f t="shared" ca="1" si="53"/>
        <v>#N/A</v>
      </c>
      <c r="F1408">
        <f t="shared" si="54"/>
        <v>5</v>
      </c>
    </row>
    <row r="1409" spans="1:6">
      <c r="A1409" t="s">
        <v>8</v>
      </c>
      <c r="B1409">
        <v>1</v>
      </c>
      <c r="C1409">
        <v>6</v>
      </c>
      <c r="D1409" t="b" cm="1">
        <f t="array" aca="1" ref="D1409" ca="1">OR(INDEX(積み上げ状況,20-C1409+1,B1409)=A1409,INDEX('040_現在位置'!$I$23:$R$43,21-C1409+1,B1409)=A1409)</f>
        <v>0</v>
      </c>
      <c r="E1409" t="e">
        <f t="shared" ca="1" si="53"/>
        <v>#N/A</v>
      </c>
      <c r="F1409">
        <f t="shared" si="54"/>
        <v>6</v>
      </c>
    </row>
    <row r="1410" spans="1:6">
      <c r="A1410" t="s">
        <v>8</v>
      </c>
      <c r="B1410">
        <v>1</v>
      </c>
      <c r="C1410">
        <v>7</v>
      </c>
      <c r="D1410" t="b" cm="1">
        <f t="array" aca="1" ref="D1410" ca="1">OR(INDEX(積み上げ状況,20-C1410+1,B1410)=A1410,INDEX('040_現在位置'!$I$23:$R$43,21-C1410+1,B1410)=A1410)</f>
        <v>0</v>
      </c>
      <c r="E1410" t="e">
        <f t="shared" ca="1" si="53"/>
        <v>#N/A</v>
      </c>
      <c r="F1410">
        <f t="shared" si="54"/>
        <v>7</v>
      </c>
    </row>
    <row r="1411" spans="1:6">
      <c r="A1411" t="s">
        <v>8</v>
      </c>
      <c r="B1411">
        <v>1</v>
      </c>
      <c r="C1411">
        <v>8</v>
      </c>
      <c r="D1411" t="b" cm="1">
        <f t="array" aca="1" ref="D1411" ca="1">OR(INDEX(積み上げ状況,20-C1411+1,B1411)=A1411,INDEX('040_現在位置'!$I$23:$R$43,21-C1411+1,B1411)=A1411)</f>
        <v>0</v>
      </c>
      <c r="E1411" t="e">
        <f t="shared" ca="1" si="53"/>
        <v>#N/A</v>
      </c>
      <c r="F1411">
        <f t="shared" si="54"/>
        <v>8</v>
      </c>
    </row>
    <row r="1412" spans="1:6">
      <c r="A1412" t="s">
        <v>8</v>
      </c>
      <c r="B1412">
        <v>1</v>
      </c>
      <c r="C1412">
        <v>9</v>
      </c>
      <c r="D1412" t="b" cm="1">
        <f t="array" aca="1" ref="D1412" ca="1">OR(INDEX(積み上げ状況,20-C1412+1,B1412)=A1412,INDEX('040_現在位置'!$I$23:$R$43,21-C1412+1,B1412)=A1412)</f>
        <v>0</v>
      </c>
      <c r="E1412" t="e">
        <f t="shared" ca="1" si="53"/>
        <v>#N/A</v>
      </c>
      <c r="F1412">
        <f t="shared" si="54"/>
        <v>9</v>
      </c>
    </row>
    <row r="1413" spans="1:6">
      <c r="A1413" t="s">
        <v>8</v>
      </c>
      <c r="B1413">
        <v>1</v>
      </c>
      <c r="C1413">
        <v>10</v>
      </c>
      <c r="D1413" t="b" cm="1">
        <f t="array" aca="1" ref="D1413" ca="1">OR(INDEX(積み上げ状況,20-C1413+1,B1413)=A1413,INDEX('040_現在位置'!$I$23:$R$43,21-C1413+1,B1413)=A1413)</f>
        <v>0</v>
      </c>
      <c r="E1413" t="e">
        <f t="shared" ref="E1413:E1476" ca="1" si="55">IF(D1413,B1413,NA())</f>
        <v>#N/A</v>
      </c>
      <c r="F1413">
        <f t="shared" si="54"/>
        <v>10</v>
      </c>
    </row>
    <row r="1414" spans="1:6">
      <c r="A1414" t="s">
        <v>8</v>
      </c>
      <c r="B1414">
        <v>1</v>
      </c>
      <c r="C1414">
        <v>11</v>
      </c>
      <c r="D1414" t="b" cm="1">
        <f t="array" aca="1" ref="D1414" ca="1">OR(INDEX(積み上げ状況,20-C1414+1,B1414)=A1414,INDEX('040_現在位置'!$I$23:$R$43,21-C1414+1,B1414)=A1414)</f>
        <v>0</v>
      </c>
      <c r="E1414" t="e">
        <f t="shared" ca="1" si="55"/>
        <v>#N/A</v>
      </c>
      <c r="F1414">
        <f t="shared" si="54"/>
        <v>11</v>
      </c>
    </row>
    <row r="1415" spans="1:6">
      <c r="A1415" t="s">
        <v>8</v>
      </c>
      <c r="B1415">
        <v>1</v>
      </c>
      <c r="C1415">
        <v>12</v>
      </c>
      <c r="D1415" t="b" cm="1">
        <f t="array" aca="1" ref="D1415" ca="1">OR(INDEX(積み上げ状況,20-C1415+1,B1415)=A1415,INDEX('040_現在位置'!$I$23:$R$43,21-C1415+1,B1415)=A1415)</f>
        <v>0</v>
      </c>
      <c r="E1415" t="e">
        <f t="shared" ca="1" si="55"/>
        <v>#N/A</v>
      </c>
      <c r="F1415">
        <f t="shared" si="54"/>
        <v>12</v>
      </c>
    </row>
    <row r="1416" spans="1:6">
      <c r="A1416" t="s">
        <v>8</v>
      </c>
      <c r="B1416">
        <v>1</v>
      </c>
      <c r="C1416">
        <v>13</v>
      </c>
      <c r="D1416" t="b" cm="1">
        <f t="array" aca="1" ref="D1416" ca="1">OR(INDEX(積み上げ状況,20-C1416+1,B1416)=A1416,INDEX('040_現在位置'!$I$23:$R$43,21-C1416+1,B1416)=A1416)</f>
        <v>0</v>
      </c>
      <c r="E1416" t="e">
        <f t="shared" ca="1" si="55"/>
        <v>#N/A</v>
      </c>
      <c r="F1416">
        <f t="shared" si="54"/>
        <v>13</v>
      </c>
    </row>
    <row r="1417" spans="1:6">
      <c r="A1417" t="s">
        <v>8</v>
      </c>
      <c r="B1417">
        <v>1</v>
      </c>
      <c r="C1417">
        <v>14</v>
      </c>
      <c r="D1417" t="b" cm="1">
        <f t="array" aca="1" ref="D1417" ca="1">OR(INDEX(積み上げ状況,20-C1417+1,B1417)=A1417,INDEX('040_現在位置'!$I$23:$R$43,21-C1417+1,B1417)=A1417)</f>
        <v>0</v>
      </c>
      <c r="E1417" t="e">
        <f t="shared" ca="1" si="55"/>
        <v>#N/A</v>
      </c>
      <c r="F1417">
        <f t="shared" si="54"/>
        <v>14</v>
      </c>
    </row>
    <row r="1418" spans="1:6">
      <c r="A1418" t="s">
        <v>8</v>
      </c>
      <c r="B1418">
        <v>1</v>
      </c>
      <c r="C1418">
        <v>15</v>
      </c>
      <c r="D1418" t="b" cm="1">
        <f t="array" aca="1" ref="D1418" ca="1">OR(INDEX(積み上げ状況,20-C1418+1,B1418)=A1418,INDEX('040_現在位置'!$I$23:$R$43,21-C1418+1,B1418)=A1418)</f>
        <v>0</v>
      </c>
      <c r="E1418" t="e">
        <f t="shared" ca="1" si="55"/>
        <v>#N/A</v>
      </c>
      <c r="F1418">
        <f t="shared" si="54"/>
        <v>15</v>
      </c>
    </row>
    <row r="1419" spans="1:6">
      <c r="A1419" t="s">
        <v>8</v>
      </c>
      <c r="B1419">
        <v>1</v>
      </c>
      <c r="C1419">
        <v>16</v>
      </c>
      <c r="D1419" t="b" cm="1">
        <f t="array" aca="1" ref="D1419" ca="1">OR(INDEX(積み上げ状況,20-C1419+1,B1419)=A1419,INDEX('040_現在位置'!$I$23:$R$43,21-C1419+1,B1419)=A1419)</f>
        <v>0</v>
      </c>
      <c r="E1419" t="e">
        <f t="shared" ca="1" si="55"/>
        <v>#N/A</v>
      </c>
      <c r="F1419">
        <f t="shared" si="54"/>
        <v>16</v>
      </c>
    </row>
    <row r="1420" spans="1:6">
      <c r="A1420" t="s">
        <v>8</v>
      </c>
      <c r="B1420">
        <v>1</v>
      </c>
      <c r="C1420">
        <v>17</v>
      </c>
      <c r="D1420" t="b" cm="1">
        <f t="array" aca="1" ref="D1420" ca="1">OR(INDEX(積み上げ状況,20-C1420+1,B1420)=A1420,INDEX('040_現在位置'!$I$23:$R$43,21-C1420+1,B1420)=A1420)</f>
        <v>0</v>
      </c>
      <c r="E1420" t="e">
        <f t="shared" ca="1" si="55"/>
        <v>#N/A</v>
      </c>
      <c r="F1420">
        <f t="shared" si="54"/>
        <v>17</v>
      </c>
    </row>
    <row r="1421" spans="1:6">
      <c r="A1421" t="s">
        <v>8</v>
      </c>
      <c r="B1421">
        <v>1</v>
      </c>
      <c r="C1421">
        <v>18</v>
      </c>
      <c r="D1421" t="b" cm="1">
        <f t="array" aca="1" ref="D1421" ca="1">OR(INDEX(積み上げ状況,20-C1421+1,B1421)=A1421,INDEX('040_現在位置'!$I$23:$R$43,21-C1421+1,B1421)=A1421)</f>
        <v>0</v>
      </c>
      <c r="E1421" t="e">
        <f t="shared" ca="1" si="55"/>
        <v>#N/A</v>
      </c>
      <c r="F1421">
        <f t="shared" ref="F1421:F1484" si="56">C1421</f>
        <v>18</v>
      </c>
    </row>
    <row r="1422" spans="1:6">
      <c r="A1422" t="s">
        <v>8</v>
      </c>
      <c r="B1422">
        <v>1</v>
      </c>
      <c r="C1422">
        <v>19</v>
      </c>
      <c r="D1422" t="b" cm="1">
        <f t="array" aca="1" ref="D1422" ca="1">OR(INDEX(積み上げ状況,20-C1422+1,B1422)=A1422,INDEX('040_現在位置'!$I$23:$R$43,21-C1422+1,B1422)=A1422)</f>
        <v>0</v>
      </c>
      <c r="E1422" t="e">
        <f t="shared" ca="1" si="55"/>
        <v>#N/A</v>
      </c>
      <c r="F1422">
        <f t="shared" si="56"/>
        <v>19</v>
      </c>
    </row>
    <row r="1423" spans="1:6">
      <c r="A1423" t="s">
        <v>8</v>
      </c>
      <c r="B1423">
        <v>1</v>
      </c>
      <c r="C1423">
        <v>20</v>
      </c>
      <c r="D1423" t="b" cm="1">
        <f t="array" aca="1" ref="D1423" ca="1">OR(INDEX(積み上げ状況,20-C1423+1,B1423)=A1423,INDEX('040_現在位置'!$I$23:$R$43,21-C1423+1,B1423)=A1423)</f>
        <v>0</v>
      </c>
      <c r="E1423" t="e">
        <f t="shared" ca="1" si="55"/>
        <v>#N/A</v>
      </c>
      <c r="F1423">
        <f t="shared" si="56"/>
        <v>20</v>
      </c>
    </row>
    <row r="1424" spans="1:6">
      <c r="A1424" t="s">
        <v>8</v>
      </c>
      <c r="B1424">
        <v>2</v>
      </c>
      <c r="C1424">
        <v>1</v>
      </c>
      <c r="D1424" t="b" cm="1">
        <f t="array" aca="1" ref="D1424" ca="1">OR(INDEX(積み上げ状況,20-C1424+1,B1424)=A1424,INDEX('040_現在位置'!$I$23:$R$43,21-C1424+1,B1424)=A1424)</f>
        <v>0</v>
      </c>
      <c r="E1424" t="e">
        <f t="shared" ca="1" si="55"/>
        <v>#N/A</v>
      </c>
      <c r="F1424">
        <f t="shared" si="56"/>
        <v>1</v>
      </c>
    </row>
    <row r="1425" spans="1:6">
      <c r="A1425" t="s">
        <v>8</v>
      </c>
      <c r="B1425">
        <v>2</v>
      </c>
      <c r="C1425">
        <v>2</v>
      </c>
      <c r="D1425" t="b" cm="1">
        <f t="array" aca="1" ref="D1425" ca="1">OR(INDEX(積み上げ状況,20-C1425+1,B1425)=A1425,INDEX('040_現在位置'!$I$23:$R$43,21-C1425+1,B1425)=A1425)</f>
        <v>0</v>
      </c>
      <c r="E1425" t="e">
        <f t="shared" ca="1" si="55"/>
        <v>#N/A</v>
      </c>
      <c r="F1425">
        <f t="shared" si="56"/>
        <v>2</v>
      </c>
    </row>
    <row r="1426" spans="1:6">
      <c r="A1426" t="s">
        <v>8</v>
      </c>
      <c r="B1426">
        <v>2</v>
      </c>
      <c r="C1426">
        <v>3</v>
      </c>
      <c r="D1426" t="b" cm="1">
        <f t="array" aca="1" ref="D1426" ca="1">OR(INDEX(積み上げ状況,20-C1426+1,B1426)=A1426,INDEX('040_現在位置'!$I$23:$R$43,21-C1426+1,B1426)=A1426)</f>
        <v>0</v>
      </c>
      <c r="E1426" t="e">
        <f t="shared" ca="1" si="55"/>
        <v>#N/A</v>
      </c>
      <c r="F1426">
        <f t="shared" si="56"/>
        <v>3</v>
      </c>
    </row>
    <row r="1427" spans="1:6">
      <c r="A1427" t="s">
        <v>8</v>
      </c>
      <c r="B1427">
        <v>2</v>
      </c>
      <c r="C1427">
        <v>4</v>
      </c>
      <c r="D1427" t="b" cm="1">
        <f t="array" aca="1" ref="D1427" ca="1">OR(INDEX(積み上げ状況,20-C1427+1,B1427)=A1427,INDEX('040_現在位置'!$I$23:$R$43,21-C1427+1,B1427)=A1427)</f>
        <v>0</v>
      </c>
      <c r="E1427" t="e">
        <f t="shared" ca="1" si="55"/>
        <v>#N/A</v>
      </c>
      <c r="F1427">
        <f t="shared" si="56"/>
        <v>4</v>
      </c>
    </row>
    <row r="1428" spans="1:6">
      <c r="A1428" t="s">
        <v>8</v>
      </c>
      <c r="B1428">
        <v>2</v>
      </c>
      <c r="C1428">
        <v>5</v>
      </c>
      <c r="D1428" t="b" cm="1">
        <f t="array" aca="1" ref="D1428" ca="1">OR(INDEX(積み上げ状況,20-C1428+1,B1428)=A1428,INDEX('040_現在位置'!$I$23:$R$43,21-C1428+1,B1428)=A1428)</f>
        <v>0</v>
      </c>
      <c r="E1428" t="e">
        <f t="shared" ca="1" si="55"/>
        <v>#N/A</v>
      </c>
      <c r="F1428">
        <f t="shared" si="56"/>
        <v>5</v>
      </c>
    </row>
    <row r="1429" spans="1:6">
      <c r="A1429" t="s">
        <v>8</v>
      </c>
      <c r="B1429">
        <v>2</v>
      </c>
      <c r="C1429">
        <v>6</v>
      </c>
      <c r="D1429" t="b" cm="1">
        <f t="array" aca="1" ref="D1429" ca="1">OR(INDEX(積み上げ状況,20-C1429+1,B1429)=A1429,INDEX('040_現在位置'!$I$23:$R$43,21-C1429+1,B1429)=A1429)</f>
        <v>0</v>
      </c>
      <c r="E1429" t="e">
        <f t="shared" ca="1" si="55"/>
        <v>#N/A</v>
      </c>
      <c r="F1429">
        <f t="shared" si="56"/>
        <v>6</v>
      </c>
    </row>
    <row r="1430" spans="1:6">
      <c r="A1430" t="s">
        <v>8</v>
      </c>
      <c r="B1430">
        <v>2</v>
      </c>
      <c r="C1430">
        <v>7</v>
      </c>
      <c r="D1430" t="b" cm="1">
        <f t="array" aca="1" ref="D1430" ca="1">OR(INDEX(積み上げ状況,20-C1430+1,B1430)=A1430,INDEX('040_現在位置'!$I$23:$R$43,21-C1430+1,B1430)=A1430)</f>
        <v>0</v>
      </c>
      <c r="E1430" t="e">
        <f t="shared" ca="1" si="55"/>
        <v>#N/A</v>
      </c>
      <c r="F1430">
        <f t="shared" si="56"/>
        <v>7</v>
      </c>
    </row>
    <row r="1431" spans="1:6">
      <c r="A1431" t="s">
        <v>8</v>
      </c>
      <c r="B1431">
        <v>2</v>
      </c>
      <c r="C1431">
        <v>8</v>
      </c>
      <c r="D1431" t="b" cm="1">
        <f t="array" aca="1" ref="D1431" ca="1">OR(INDEX(積み上げ状況,20-C1431+1,B1431)=A1431,INDEX('040_現在位置'!$I$23:$R$43,21-C1431+1,B1431)=A1431)</f>
        <v>0</v>
      </c>
      <c r="E1431" t="e">
        <f t="shared" ca="1" si="55"/>
        <v>#N/A</v>
      </c>
      <c r="F1431">
        <f t="shared" si="56"/>
        <v>8</v>
      </c>
    </row>
    <row r="1432" spans="1:6">
      <c r="A1432" t="s">
        <v>8</v>
      </c>
      <c r="B1432">
        <v>2</v>
      </c>
      <c r="C1432">
        <v>9</v>
      </c>
      <c r="D1432" t="b" cm="1">
        <f t="array" aca="1" ref="D1432" ca="1">OR(INDEX(積み上げ状況,20-C1432+1,B1432)=A1432,INDEX('040_現在位置'!$I$23:$R$43,21-C1432+1,B1432)=A1432)</f>
        <v>0</v>
      </c>
      <c r="E1432" t="e">
        <f t="shared" ca="1" si="55"/>
        <v>#N/A</v>
      </c>
      <c r="F1432">
        <f t="shared" si="56"/>
        <v>9</v>
      </c>
    </row>
    <row r="1433" spans="1:6">
      <c r="A1433" t="s">
        <v>8</v>
      </c>
      <c r="B1433">
        <v>2</v>
      </c>
      <c r="C1433">
        <v>10</v>
      </c>
      <c r="D1433" t="b" cm="1">
        <f t="array" aca="1" ref="D1433" ca="1">OR(INDEX(積み上げ状況,20-C1433+1,B1433)=A1433,INDEX('040_現在位置'!$I$23:$R$43,21-C1433+1,B1433)=A1433)</f>
        <v>0</v>
      </c>
      <c r="E1433" t="e">
        <f t="shared" ca="1" si="55"/>
        <v>#N/A</v>
      </c>
      <c r="F1433">
        <f t="shared" si="56"/>
        <v>10</v>
      </c>
    </row>
    <row r="1434" spans="1:6">
      <c r="A1434" t="s">
        <v>8</v>
      </c>
      <c r="B1434">
        <v>2</v>
      </c>
      <c r="C1434">
        <v>11</v>
      </c>
      <c r="D1434" t="b" cm="1">
        <f t="array" aca="1" ref="D1434" ca="1">OR(INDEX(積み上げ状況,20-C1434+1,B1434)=A1434,INDEX('040_現在位置'!$I$23:$R$43,21-C1434+1,B1434)=A1434)</f>
        <v>0</v>
      </c>
      <c r="E1434" t="e">
        <f t="shared" ca="1" si="55"/>
        <v>#N/A</v>
      </c>
      <c r="F1434">
        <f t="shared" si="56"/>
        <v>11</v>
      </c>
    </row>
    <row r="1435" spans="1:6">
      <c r="A1435" t="s">
        <v>8</v>
      </c>
      <c r="B1435">
        <v>2</v>
      </c>
      <c r="C1435">
        <v>12</v>
      </c>
      <c r="D1435" t="b" cm="1">
        <f t="array" aca="1" ref="D1435" ca="1">OR(INDEX(積み上げ状況,20-C1435+1,B1435)=A1435,INDEX('040_現在位置'!$I$23:$R$43,21-C1435+1,B1435)=A1435)</f>
        <v>0</v>
      </c>
      <c r="E1435" t="e">
        <f t="shared" ca="1" si="55"/>
        <v>#N/A</v>
      </c>
      <c r="F1435">
        <f t="shared" si="56"/>
        <v>12</v>
      </c>
    </row>
    <row r="1436" spans="1:6">
      <c r="A1436" t="s">
        <v>8</v>
      </c>
      <c r="B1436">
        <v>2</v>
      </c>
      <c r="C1436">
        <v>13</v>
      </c>
      <c r="D1436" t="b" cm="1">
        <f t="array" aca="1" ref="D1436" ca="1">OR(INDEX(積み上げ状況,20-C1436+1,B1436)=A1436,INDEX('040_現在位置'!$I$23:$R$43,21-C1436+1,B1436)=A1436)</f>
        <v>0</v>
      </c>
      <c r="E1436" t="e">
        <f t="shared" ca="1" si="55"/>
        <v>#N/A</v>
      </c>
      <c r="F1436">
        <f t="shared" si="56"/>
        <v>13</v>
      </c>
    </row>
    <row r="1437" spans="1:6">
      <c r="A1437" t="s">
        <v>8</v>
      </c>
      <c r="B1437">
        <v>2</v>
      </c>
      <c r="C1437">
        <v>14</v>
      </c>
      <c r="D1437" t="b" cm="1">
        <f t="array" aca="1" ref="D1437" ca="1">OR(INDEX(積み上げ状況,20-C1437+1,B1437)=A1437,INDEX('040_現在位置'!$I$23:$R$43,21-C1437+1,B1437)=A1437)</f>
        <v>0</v>
      </c>
      <c r="E1437" t="e">
        <f t="shared" ca="1" si="55"/>
        <v>#N/A</v>
      </c>
      <c r="F1437">
        <f t="shared" si="56"/>
        <v>14</v>
      </c>
    </row>
    <row r="1438" spans="1:6">
      <c r="A1438" t="s">
        <v>8</v>
      </c>
      <c r="B1438">
        <v>2</v>
      </c>
      <c r="C1438">
        <v>15</v>
      </c>
      <c r="D1438" t="b" cm="1">
        <f t="array" aca="1" ref="D1438" ca="1">OR(INDEX(積み上げ状況,20-C1438+1,B1438)=A1438,INDEX('040_現在位置'!$I$23:$R$43,21-C1438+1,B1438)=A1438)</f>
        <v>0</v>
      </c>
      <c r="E1438" t="e">
        <f t="shared" ca="1" si="55"/>
        <v>#N/A</v>
      </c>
      <c r="F1438">
        <f t="shared" si="56"/>
        <v>15</v>
      </c>
    </row>
    <row r="1439" spans="1:6">
      <c r="A1439" t="s">
        <v>8</v>
      </c>
      <c r="B1439">
        <v>2</v>
      </c>
      <c r="C1439">
        <v>16</v>
      </c>
      <c r="D1439" t="b" cm="1">
        <f t="array" aca="1" ref="D1439" ca="1">OR(INDEX(積み上げ状況,20-C1439+1,B1439)=A1439,INDEX('040_現在位置'!$I$23:$R$43,21-C1439+1,B1439)=A1439)</f>
        <v>0</v>
      </c>
      <c r="E1439" t="e">
        <f t="shared" ca="1" si="55"/>
        <v>#N/A</v>
      </c>
      <c r="F1439">
        <f t="shared" si="56"/>
        <v>16</v>
      </c>
    </row>
    <row r="1440" spans="1:6">
      <c r="A1440" t="s">
        <v>8</v>
      </c>
      <c r="B1440">
        <v>2</v>
      </c>
      <c r="C1440">
        <v>17</v>
      </c>
      <c r="D1440" t="b" cm="1">
        <f t="array" aca="1" ref="D1440" ca="1">OR(INDEX(積み上げ状況,20-C1440+1,B1440)=A1440,INDEX('040_現在位置'!$I$23:$R$43,21-C1440+1,B1440)=A1440)</f>
        <v>0</v>
      </c>
      <c r="E1440" t="e">
        <f t="shared" ca="1" si="55"/>
        <v>#N/A</v>
      </c>
      <c r="F1440">
        <f t="shared" si="56"/>
        <v>17</v>
      </c>
    </row>
    <row r="1441" spans="1:6">
      <c r="A1441" t="s">
        <v>8</v>
      </c>
      <c r="B1441">
        <v>2</v>
      </c>
      <c r="C1441">
        <v>18</v>
      </c>
      <c r="D1441" t="b" cm="1">
        <f t="array" aca="1" ref="D1441" ca="1">OR(INDEX(積み上げ状況,20-C1441+1,B1441)=A1441,INDEX('040_現在位置'!$I$23:$R$43,21-C1441+1,B1441)=A1441)</f>
        <v>0</v>
      </c>
      <c r="E1441" t="e">
        <f t="shared" ca="1" si="55"/>
        <v>#N/A</v>
      </c>
      <c r="F1441">
        <f t="shared" si="56"/>
        <v>18</v>
      </c>
    </row>
    <row r="1442" spans="1:6">
      <c r="A1442" t="s">
        <v>8</v>
      </c>
      <c r="B1442">
        <v>2</v>
      </c>
      <c r="C1442">
        <v>19</v>
      </c>
      <c r="D1442" t="b" cm="1">
        <f t="array" aca="1" ref="D1442" ca="1">OR(INDEX(積み上げ状況,20-C1442+1,B1442)=A1442,INDEX('040_現在位置'!$I$23:$R$43,21-C1442+1,B1442)=A1442)</f>
        <v>0</v>
      </c>
      <c r="E1442" t="e">
        <f t="shared" ca="1" si="55"/>
        <v>#N/A</v>
      </c>
      <c r="F1442">
        <f t="shared" si="56"/>
        <v>19</v>
      </c>
    </row>
    <row r="1443" spans="1:6">
      <c r="A1443" t="s">
        <v>8</v>
      </c>
      <c r="B1443">
        <v>2</v>
      </c>
      <c r="C1443">
        <v>20</v>
      </c>
      <c r="D1443" t="b" cm="1">
        <f t="array" aca="1" ref="D1443" ca="1">OR(INDEX(積み上げ状況,20-C1443+1,B1443)=A1443,INDEX('040_現在位置'!$I$23:$R$43,21-C1443+1,B1443)=A1443)</f>
        <v>0</v>
      </c>
      <c r="E1443" t="e">
        <f t="shared" ca="1" si="55"/>
        <v>#N/A</v>
      </c>
      <c r="F1443">
        <f t="shared" si="56"/>
        <v>20</v>
      </c>
    </row>
    <row r="1444" spans="1:6">
      <c r="A1444" t="s">
        <v>8</v>
      </c>
      <c r="B1444">
        <v>3</v>
      </c>
      <c r="C1444">
        <v>1</v>
      </c>
      <c r="D1444" t="b" cm="1">
        <f t="array" aca="1" ref="D1444" ca="1">OR(INDEX(積み上げ状況,20-C1444+1,B1444)=A1444,INDEX('040_現在位置'!$I$23:$R$43,21-C1444+1,B1444)=A1444)</f>
        <v>0</v>
      </c>
      <c r="E1444" t="e">
        <f t="shared" ca="1" si="55"/>
        <v>#N/A</v>
      </c>
      <c r="F1444">
        <f t="shared" si="56"/>
        <v>1</v>
      </c>
    </row>
    <row r="1445" spans="1:6">
      <c r="A1445" t="s">
        <v>8</v>
      </c>
      <c r="B1445">
        <v>3</v>
      </c>
      <c r="C1445">
        <v>2</v>
      </c>
      <c r="D1445" t="b" cm="1">
        <f t="array" aca="1" ref="D1445" ca="1">OR(INDEX(積み上げ状況,20-C1445+1,B1445)=A1445,INDEX('040_現在位置'!$I$23:$R$43,21-C1445+1,B1445)=A1445)</f>
        <v>0</v>
      </c>
      <c r="E1445" t="e">
        <f t="shared" ca="1" si="55"/>
        <v>#N/A</v>
      </c>
      <c r="F1445">
        <f t="shared" si="56"/>
        <v>2</v>
      </c>
    </row>
    <row r="1446" spans="1:6">
      <c r="A1446" t="s">
        <v>8</v>
      </c>
      <c r="B1446">
        <v>3</v>
      </c>
      <c r="C1446">
        <v>3</v>
      </c>
      <c r="D1446" t="b" cm="1">
        <f t="array" aca="1" ref="D1446" ca="1">OR(INDEX(積み上げ状況,20-C1446+1,B1446)=A1446,INDEX('040_現在位置'!$I$23:$R$43,21-C1446+1,B1446)=A1446)</f>
        <v>0</v>
      </c>
      <c r="E1446" t="e">
        <f t="shared" ca="1" si="55"/>
        <v>#N/A</v>
      </c>
      <c r="F1446">
        <f t="shared" si="56"/>
        <v>3</v>
      </c>
    </row>
    <row r="1447" spans="1:6">
      <c r="A1447" t="s">
        <v>8</v>
      </c>
      <c r="B1447">
        <v>3</v>
      </c>
      <c r="C1447">
        <v>4</v>
      </c>
      <c r="D1447" t="b" cm="1">
        <f t="array" aca="1" ref="D1447" ca="1">OR(INDEX(積み上げ状況,20-C1447+1,B1447)=A1447,INDEX('040_現在位置'!$I$23:$R$43,21-C1447+1,B1447)=A1447)</f>
        <v>0</v>
      </c>
      <c r="E1447" t="e">
        <f t="shared" ca="1" si="55"/>
        <v>#N/A</v>
      </c>
      <c r="F1447">
        <f t="shared" si="56"/>
        <v>4</v>
      </c>
    </row>
    <row r="1448" spans="1:6">
      <c r="A1448" t="s">
        <v>8</v>
      </c>
      <c r="B1448">
        <v>3</v>
      </c>
      <c r="C1448">
        <v>5</v>
      </c>
      <c r="D1448" t="b" cm="1">
        <f t="array" aca="1" ref="D1448" ca="1">OR(INDEX(積み上げ状況,20-C1448+1,B1448)=A1448,INDEX('040_現在位置'!$I$23:$R$43,21-C1448+1,B1448)=A1448)</f>
        <v>0</v>
      </c>
      <c r="E1448" t="e">
        <f t="shared" ca="1" si="55"/>
        <v>#N/A</v>
      </c>
      <c r="F1448">
        <f t="shared" si="56"/>
        <v>5</v>
      </c>
    </row>
    <row r="1449" spans="1:6">
      <c r="A1449" t="s">
        <v>8</v>
      </c>
      <c r="B1449">
        <v>3</v>
      </c>
      <c r="C1449">
        <v>6</v>
      </c>
      <c r="D1449" t="b" cm="1">
        <f t="array" aca="1" ref="D1449" ca="1">OR(INDEX(積み上げ状況,20-C1449+1,B1449)=A1449,INDEX('040_現在位置'!$I$23:$R$43,21-C1449+1,B1449)=A1449)</f>
        <v>0</v>
      </c>
      <c r="E1449" t="e">
        <f t="shared" ca="1" si="55"/>
        <v>#N/A</v>
      </c>
      <c r="F1449">
        <f t="shared" si="56"/>
        <v>6</v>
      </c>
    </row>
    <row r="1450" spans="1:6">
      <c r="A1450" t="s">
        <v>8</v>
      </c>
      <c r="B1450">
        <v>3</v>
      </c>
      <c r="C1450">
        <v>7</v>
      </c>
      <c r="D1450" t="b" cm="1">
        <f t="array" aca="1" ref="D1450" ca="1">OR(INDEX(積み上げ状況,20-C1450+1,B1450)=A1450,INDEX('040_現在位置'!$I$23:$R$43,21-C1450+1,B1450)=A1450)</f>
        <v>0</v>
      </c>
      <c r="E1450" t="e">
        <f t="shared" ca="1" si="55"/>
        <v>#N/A</v>
      </c>
      <c r="F1450">
        <f t="shared" si="56"/>
        <v>7</v>
      </c>
    </row>
    <row r="1451" spans="1:6">
      <c r="A1451" t="s">
        <v>8</v>
      </c>
      <c r="B1451">
        <v>3</v>
      </c>
      <c r="C1451">
        <v>8</v>
      </c>
      <c r="D1451" t="b" cm="1">
        <f t="array" aca="1" ref="D1451" ca="1">OR(INDEX(積み上げ状況,20-C1451+1,B1451)=A1451,INDEX('040_現在位置'!$I$23:$R$43,21-C1451+1,B1451)=A1451)</f>
        <v>0</v>
      </c>
      <c r="E1451" t="e">
        <f t="shared" ca="1" si="55"/>
        <v>#N/A</v>
      </c>
      <c r="F1451">
        <f t="shared" si="56"/>
        <v>8</v>
      </c>
    </row>
    <row r="1452" spans="1:6">
      <c r="A1452" t="s">
        <v>8</v>
      </c>
      <c r="B1452">
        <v>3</v>
      </c>
      <c r="C1452">
        <v>9</v>
      </c>
      <c r="D1452" t="b" cm="1">
        <f t="array" aca="1" ref="D1452" ca="1">OR(INDEX(積み上げ状況,20-C1452+1,B1452)=A1452,INDEX('040_現在位置'!$I$23:$R$43,21-C1452+1,B1452)=A1452)</f>
        <v>0</v>
      </c>
      <c r="E1452" t="e">
        <f t="shared" ca="1" si="55"/>
        <v>#N/A</v>
      </c>
      <c r="F1452">
        <f t="shared" si="56"/>
        <v>9</v>
      </c>
    </row>
    <row r="1453" spans="1:6">
      <c r="A1453" t="s">
        <v>8</v>
      </c>
      <c r="B1453">
        <v>3</v>
      </c>
      <c r="C1453">
        <v>10</v>
      </c>
      <c r="D1453" t="b" cm="1">
        <f t="array" aca="1" ref="D1453" ca="1">OR(INDEX(積み上げ状況,20-C1453+1,B1453)=A1453,INDEX('040_現在位置'!$I$23:$R$43,21-C1453+1,B1453)=A1453)</f>
        <v>0</v>
      </c>
      <c r="E1453" t="e">
        <f t="shared" ca="1" si="55"/>
        <v>#N/A</v>
      </c>
      <c r="F1453">
        <f t="shared" si="56"/>
        <v>10</v>
      </c>
    </row>
    <row r="1454" spans="1:6">
      <c r="A1454" t="s">
        <v>8</v>
      </c>
      <c r="B1454">
        <v>3</v>
      </c>
      <c r="C1454">
        <v>11</v>
      </c>
      <c r="D1454" t="b" cm="1">
        <f t="array" aca="1" ref="D1454" ca="1">OR(INDEX(積み上げ状況,20-C1454+1,B1454)=A1454,INDEX('040_現在位置'!$I$23:$R$43,21-C1454+1,B1454)=A1454)</f>
        <v>0</v>
      </c>
      <c r="E1454" t="e">
        <f t="shared" ca="1" si="55"/>
        <v>#N/A</v>
      </c>
      <c r="F1454">
        <f t="shared" si="56"/>
        <v>11</v>
      </c>
    </row>
    <row r="1455" spans="1:6">
      <c r="A1455" t="s">
        <v>8</v>
      </c>
      <c r="B1455">
        <v>3</v>
      </c>
      <c r="C1455">
        <v>12</v>
      </c>
      <c r="D1455" t="b" cm="1">
        <f t="array" aca="1" ref="D1455" ca="1">OR(INDEX(積み上げ状況,20-C1455+1,B1455)=A1455,INDEX('040_現在位置'!$I$23:$R$43,21-C1455+1,B1455)=A1455)</f>
        <v>0</v>
      </c>
      <c r="E1455" t="e">
        <f t="shared" ca="1" si="55"/>
        <v>#N/A</v>
      </c>
      <c r="F1455">
        <f t="shared" si="56"/>
        <v>12</v>
      </c>
    </row>
    <row r="1456" spans="1:6">
      <c r="A1456" t="s">
        <v>8</v>
      </c>
      <c r="B1456">
        <v>3</v>
      </c>
      <c r="C1456">
        <v>13</v>
      </c>
      <c r="D1456" t="b" cm="1">
        <f t="array" aca="1" ref="D1456" ca="1">OR(INDEX(積み上げ状況,20-C1456+1,B1456)=A1456,INDEX('040_現在位置'!$I$23:$R$43,21-C1456+1,B1456)=A1456)</f>
        <v>0</v>
      </c>
      <c r="E1456" t="e">
        <f t="shared" ca="1" si="55"/>
        <v>#N/A</v>
      </c>
      <c r="F1456">
        <f t="shared" si="56"/>
        <v>13</v>
      </c>
    </row>
    <row r="1457" spans="1:6">
      <c r="A1457" t="s">
        <v>8</v>
      </c>
      <c r="B1457">
        <v>3</v>
      </c>
      <c r="C1457">
        <v>14</v>
      </c>
      <c r="D1457" t="b" cm="1">
        <f t="array" aca="1" ref="D1457" ca="1">OR(INDEX(積み上げ状況,20-C1457+1,B1457)=A1457,INDEX('040_現在位置'!$I$23:$R$43,21-C1457+1,B1457)=A1457)</f>
        <v>0</v>
      </c>
      <c r="E1457" t="e">
        <f t="shared" ca="1" si="55"/>
        <v>#N/A</v>
      </c>
      <c r="F1457">
        <f t="shared" si="56"/>
        <v>14</v>
      </c>
    </row>
    <row r="1458" spans="1:6">
      <c r="A1458" t="s">
        <v>8</v>
      </c>
      <c r="B1458">
        <v>3</v>
      </c>
      <c r="C1458">
        <v>15</v>
      </c>
      <c r="D1458" t="b" cm="1">
        <f t="array" aca="1" ref="D1458" ca="1">OR(INDEX(積み上げ状況,20-C1458+1,B1458)=A1458,INDEX('040_現在位置'!$I$23:$R$43,21-C1458+1,B1458)=A1458)</f>
        <v>0</v>
      </c>
      <c r="E1458" t="e">
        <f t="shared" ca="1" si="55"/>
        <v>#N/A</v>
      </c>
      <c r="F1458">
        <f t="shared" si="56"/>
        <v>15</v>
      </c>
    </row>
    <row r="1459" spans="1:6">
      <c r="A1459" t="s">
        <v>8</v>
      </c>
      <c r="B1459">
        <v>3</v>
      </c>
      <c r="C1459">
        <v>16</v>
      </c>
      <c r="D1459" t="b" cm="1">
        <f t="array" aca="1" ref="D1459" ca="1">OR(INDEX(積み上げ状況,20-C1459+1,B1459)=A1459,INDEX('040_現在位置'!$I$23:$R$43,21-C1459+1,B1459)=A1459)</f>
        <v>0</v>
      </c>
      <c r="E1459" t="e">
        <f t="shared" ca="1" si="55"/>
        <v>#N/A</v>
      </c>
      <c r="F1459">
        <f t="shared" si="56"/>
        <v>16</v>
      </c>
    </row>
    <row r="1460" spans="1:6">
      <c r="A1460" t="s">
        <v>8</v>
      </c>
      <c r="B1460">
        <v>3</v>
      </c>
      <c r="C1460">
        <v>17</v>
      </c>
      <c r="D1460" t="b" cm="1">
        <f t="array" aca="1" ref="D1460" ca="1">OR(INDEX(積み上げ状況,20-C1460+1,B1460)=A1460,INDEX('040_現在位置'!$I$23:$R$43,21-C1460+1,B1460)=A1460)</f>
        <v>0</v>
      </c>
      <c r="E1460" t="e">
        <f t="shared" ca="1" si="55"/>
        <v>#N/A</v>
      </c>
      <c r="F1460">
        <f t="shared" si="56"/>
        <v>17</v>
      </c>
    </row>
    <row r="1461" spans="1:6">
      <c r="A1461" t="s">
        <v>8</v>
      </c>
      <c r="B1461">
        <v>3</v>
      </c>
      <c r="C1461">
        <v>18</v>
      </c>
      <c r="D1461" t="b" cm="1">
        <f t="array" aca="1" ref="D1461" ca="1">OR(INDEX(積み上げ状況,20-C1461+1,B1461)=A1461,INDEX('040_現在位置'!$I$23:$R$43,21-C1461+1,B1461)=A1461)</f>
        <v>0</v>
      </c>
      <c r="E1461" t="e">
        <f t="shared" ca="1" si="55"/>
        <v>#N/A</v>
      </c>
      <c r="F1461">
        <f t="shared" si="56"/>
        <v>18</v>
      </c>
    </row>
    <row r="1462" spans="1:6">
      <c r="A1462" t="s">
        <v>8</v>
      </c>
      <c r="B1462">
        <v>3</v>
      </c>
      <c r="C1462">
        <v>19</v>
      </c>
      <c r="D1462" t="b" cm="1">
        <f t="array" aca="1" ref="D1462" ca="1">OR(INDEX(積み上げ状況,20-C1462+1,B1462)=A1462,INDEX('040_現在位置'!$I$23:$R$43,21-C1462+1,B1462)=A1462)</f>
        <v>0</v>
      </c>
      <c r="E1462" t="e">
        <f t="shared" ca="1" si="55"/>
        <v>#N/A</v>
      </c>
      <c r="F1462">
        <f t="shared" si="56"/>
        <v>19</v>
      </c>
    </row>
    <row r="1463" spans="1:6">
      <c r="A1463" t="s">
        <v>8</v>
      </c>
      <c r="B1463">
        <v>3</v>
      </c>
      <c r="C1463">
        <v>20</v>
      </c>
      <c r="D1463" t="b" cm="1">
        <f t="array" aca="1" ref="D1463" ca="1">OR(INDEX(積み上げ状況,20-C1463+1,B1463)=A1463,INDEX('040_現在位置'!$I$23:$R$43,21-C1463+1,B1463)=A1463)</f>
        <v>0</v>
      </c>
      <c r="E1463" t="e">
        <f t="shared" ca="1" si="55"/>
        <v>#N/A</v>
      </c>
      <c r="F1463">
        <f t="shared" si="56"/>
        <v>20</v>
      </c>
    </row>
    <row r="1464" spans="1:6">
      <c r="A1464" t="s">
        <v>8</v>
      </c>
      <c r="B1464">
        <v>4</v>
      </c>
      <c r="C1464">
        <v>1</v>
      </c>
      <c r="D1464" t="b" cm="1">
        <f t="array" aca="1" ref="D1464" ca="1">OR(INDEX(積み上げ状況,20-C1464+1,B1464)=A1464,INDEX('040_現在位置'!$I$23:$R$43,21-C1464+1,B1464)=A1464)</f>
        <v>0</v>
      </c>
      <c r="E1464" t="e">
        <f t="shared" ca="1" si="55"/>
        <v>#N/A</v>
      </c>
      <c r="F1464">
        <f t="shared" si="56"/>
        <v>1</v>
      </c>
    </row>
    <row r="1465" spans="1:6">
      <c r="A1465" t="s">
        <v>8</v>
      </c>
      <c r="B1465">
        <v>4</v>
      </c>
      <c r="C1465">
        <v>2</v>
      </c>
      <c r="D1465" t="b" cm="1">
        <f t="array" aca="1" ref="D1465" ca="1">OR(INDEX(積み上げ状況,20-C1465+1,B1465)=A1465,INDEX('040_現在位置'!$I$23:$R$43,21-C1465+1,B1465)=A1465)</f>
        <v>0</v>
      </c>
      <c r="E1465" t="e">
        <f t="shared" ca="1" si="55"/>
        <v>#N/A</v>
      </c>
      <c r="F1465">
        <f t="shared" si="56"/>
        <v>2</v>
      </c>
    </row>
    <row r="1466" spans="1:6">
      <c r="A1466" t="s">
        <v>8</v>
      </c>
      <c r="B1466">
        <v>4</v>
      </c>
      <c r="C1466">
        <v>3</v>
      </c>
      <c r="D1466" t="b" cm="1">
        <f t="array" aca="1" ref="D1466" ca="1">OR(INDEX(積み上げ状況,20-C1466+1,B1466)=A1466,INDEX('040_現在位置'!$I$23:$R$43,21-C1466+1,B1466)=A1466)</f>
        <v>0</v>
      </c>
      <c r="E1466" t="e">
        <f t="shared" ca="1" si="55"/>
        <v>#N/A</v>
      </c>
      <c r="F1466">
        <f t="shared" si="56"/>
        <v>3</v>
      </c>
    </row>
    <row r="1467" spans="1:6">
      <c r="A1467" t="s">
        <v>8</v>
      </c>
      <c r="B1467">
        <v>4</v>
      </c>
      <c r="C1467">
        <v>4</v>
      </c>
      <c r="D1467" t="b" cm="1">
        <f t="array" aca="1" ref="D1467" ca="1">OR(INDEX(積み上げ状況,20-C1467+1,B1467)=A1467,INDEX('040_現在位置'!$I$23:$R$43,21-C1467+1,B1467)=A1467)</f>
        <v>0</v>
      </c>
      <c r="E1467" t="e">
        <f t="shared" ca="1" si="55"/>
        <v>#N/A</v>
      </c>
      <c r="F1467">
        <f t="shared" si="56"/>
        <v>4</v>
      </c>
    </row>
    <row r="1468" spans="1:6">
      <c r="A1468" t="s">
        <v>8</v>
      </c>
      <c r="B1468">
        <v>4</v>
      </c>
      <c r="C1468">
        <v>5</v>
      </c>
      <c r="D1468" t="b" cm="1">
        <f t="array" aca="1" ref="D1468" ca="1">OR(INDEX(積み上げ状況,20-C1468+1,B1468)=A1468,INDEX('040_現在位置'!$I$23:$R$43,21-C1468+1,B1468)=A1468)</f>
        <v>0</v>
      </c>
      <c r="E1468" t="e">
        <f t="shared" ca="1" si="55"/>
        <v>#N/A</v>
      </c>
      <c r="F1468">
        <f t="shared" si="56"/>
        <v>5</v>
      </c>
    </row>
    <row r="1469" spans="1:6">
      <c r="A1469" t="s">
        <v>8</v>
      </c>
      <c r="B1469">
        <v>4</v>
      </c>
      <c r="C1469">
        <v>6</v>
      </c>
      <c r="D1469" t="b" cm="1">
        <f t="array" aca="1" ref="D1469" ca="1">OR(INDEX(積み上げ状況,20-C1469+1,B1469)=A1469,INDEX('040_現在位置'!$I$23:$R$43,21-C1469+1,B1469)=A1469)</f>
        <v>0</v>
      </c>
      <c r="E1469" t="e">
        <f t="shared" ca="1" si="55"/>
        <v>#N/A</v>
      </c>
      <c r="F1469">
        <f t="shared" si="56"/>
        <v>6</v>
      </c>
    </row>
    <row r="1470" spans="1:6">
      <c r="A1470" t="s">
        <v>8</v>
      </c>
      <c r="B1470">
        <v>4</v>
      </c>
      <c r="C1470">
        <v>7</v>
      </c>
      <c r="D1470" t="b" cm="1">
        <f t="array" aca="1" ref="D1470" ca="1">OR(INDEX(積み上げ状況,20-C1470+1,B1470)=A1470,INDEX('040_現在位置'!$I$23:$R$43,21-C1470+1,B1470)=A1470)</f>
        <v>0</v>
      </c>
      <c r="E1470" t="e">
        <f t="shared" ca="1" si="55"/>
        <v>#N/A</v>
      </c>
      <c r="F1470">
        <f t="shared" si="56"/>
        <v>7</v>
      </c>
    </row>
    <row r="1471" spans="1:6">
      <c r="A1471" t="s">
        <v>8</v>
      </c>
      <c r="B1471">
        <v>4</v>
      </c>
      <c r="C1471">
        <v>8</v>
      </c>
      <c r="D1471" t="b" cm="1">
        <f t="array" aca="1" ref="D1471" ca="1">OR(INDEX(積み上げ状況,20-C1471+1,B1471)=A1471,INDEX('040_現在位置'!$I$23:$R$43,21-C1471+1,B1471)=A1471)</f>
        <v>0</v>
      </c>
      <c r="E1471" t="e">
        <f t="shared" ca="1" si="55"/>
        <v>#N/A</v>
      </c>
      <c r="F1471">
        <f t="shared" si="56"/>
        <v>8</v>
      </c>
    </row>
    <row r="1472" spans="1:6">
      <c r="A1472" t="s">
        <v>8</v>
      </c>
      <c r="B1472">
        <v>4</v>
      </c>
      <c r="C1472">
        <v>9</v>
      </c>
      <c r="D1472" t="b" cm="1">
        <f t="array" aca="1" ref="D1472" ca="1">OR(INDEX(積み上げ状況,20-C1472+1,B1472)=A1472,INDEX('040_現在位置'!$I$23:$R$43,21-C1472+1,B1472)=A1472)</f>
        <v>0</v>
      </c>
      <c r="E1472" t="e">
        <f t="shared" ca="1" si="55"/>
        <v>#N/A</v>
      </c>
      <c r="F1472">
        <f t="shared" si="56"/>
        <v>9</v>
      </c>
    </row>
    <row r="1473" spans="1:6">
      <c r="A1473" t="s">
        <v>8</v>
      </c>
      <c r="B1473">
        <v>4</v>
      </c>
      <c r="C1473">
        <v>10</v>
      </c>
      <c r="D1473" t="b" cm="1">
        <f t="array" aca="1" ref="D1473" ca="1">OR(INDEX(積み上げ状況,20-C1473+1,B1473)=A1473,INDEX('040_現在位置'!$I$23:$R$43,21-C1473+1,B1473)=A1473)</f>
        <v>0</v>
      </c>
      <c r="E1473" t="e">
        <f t="shared" ca="1" si="55"/>
        <v>#N/A</v>
      </c>
      <c r="F1473">
        <f t="shared" si="56"/>
        <v>10</v>
      </c>
    </row>
    <row r="1474" spans="1:6">
      <c r="A1474" t="s">
        <v>8</v>
      </c>
      <c r="B1474">
        <v>4</v>
      </c>
      <c r="C1474">
        <v>11</v>
      </c>
      <c r="D1474" t="b" cm="1">
        <f t="array" aca="1" ref="D1474" ca="1">OR(INDEX(積み上げ状況,20-C1474+1,B1474)=A1474,INDEX('040_現在位置'!$I$23:$R$43,21-C1474+1,B1474)=A1474)</f>
        <v>0</v>
      </c>
      <c r="E1474" t="e">
        <f t="shared" ca="1" si="55"/>
        <v>#N/A</v>
      </c>
      <c r="F1474">
        <f t="shared" si="56"/>
        <v>11</v>
      </c>
    </row>
    <row r="1475" spans="1:6">
      <c r="A1475" t="s">
        <v>8</v>
      </c>
      <c r="B1475">
        <v>4</v>
      </c>
      <c r="C1475">
        <v>12</v>
      </c>
      <c r="D1475" t="b" cm="1">
        <f t="array" aca="1" ref="D1475" ca="1">OR(INDEX(積み上げ状況,20-C1475+1,B1475)=A1475,INDEX('040_現在位置'!$I$23:$R$43,21-C1475+1,B1475)=A1475)</f>
        <v>0</v>
      </c>
      <c r="E1475" t="e">
        <f t="shared" ca="1" si="55"/>
        <v>#N/A</v>
      </c>
      <c r="F1475">
        <f t="shared" si="56"/>
        <v>12</v>
      </c>
    </row>
    <row r="1476" spans="1:6">
      <c r="A1476" t="s">
        <v>8</v>
      </c>
      <c r="B1476">
        <v>4</v>
      </c>
      <c r="C1476">
        <v>13</v>
      </c>
      <c r="D1476" t="b" cm="1">
        <f t="array" aca="1" ref="D1476" ca="1">OR(INDEX(積み上げ状況,20-C1476+1,B1476)=A1476,INDEX('040_現在位置'!$I$23:$R$43,21-C1476+1,B1476)=A1476)</f>
        <v>0</v>
      </c>
      <c r="E1476" t="e">
        <f t="shared" ca="1" si="55"/>
        <v>#N/A</v>
      </c>
      <c r="F1476">
        <f t="shared" si="56"/>
        <v>13</v>
      </c>
    </row>
    <row r="1477" spans="1:6">
      <c r="A1477" t="s">
        <v>8</v>
      </c>
      <c r="B1477">
        <v>4</v>
      </c>
      <c r="C1477">
        <v>14</v>
      </c>
      <c r="D1477" t="b" cm="1">
        <f t="array" aca="1" ref="D1477" ca="1">OR(INDEX(積み上げ状況,20-C1477+1,B1477)=A1477,INDEX('040_現在位置'!$I$23:$R$43,21-C1477+1,B1477)=A1477)</f>
        <v>0</v>
      </c>
      <c r="E1477" t="e">
        <f t="shared" ref="E1477:E1540" ca="1" si="57">IF(D1477,B1477,NA())</f>
        <v>#N/A</v>
      </c>
      <c r="F1477">
        <f t="shared" si="56"/>
        <v>14</v>
      </c>
    </row>
    <row r="1478" spans="1:6">
      <c r="A1478" t="s">
        <v>8</v>
      </c>
      <c r="B1478">
        <v>4</v>
      </c>
      <c r="C1478">
        <v>15</v>
      </c>
      <c r="D1478" t="b" cm="1">
        <f t="array" aca="1" ref="D1478" ca="1">OR(INDEX(積み上げ状況,20-C1478+1,B1478)=A1478,INDEX('040_現在位置'!$I$23:$R$43,21-C1478+1,B1478)=A1478)</f>
        <v>0</v>
      </c>
      <c r="E1478" t="e">
        <f t="shared" ca="1" si="57"/>
        <v>#N/A</v>
      </c>
      <c r="F1478">
        <f t="shared" si="56"/>
        <v>15</v>
      </c>
    </row>
    <row r="1479" spans="1:6">
      <c r="A1479" t="s">
        <v>8</v>
      </c>
      <c r="B1479">
        <v>4</v>
      </c>
      <c r="C1479">
        <v>16</v>
      </c>
      <c r="D1479" t="b" cm="1">
        <f t="array" aca="1" ref="D1479" ca="1">OR(INDEX(積み上げ状況,20-C1479+1,B1479)=A1479,INDEX('040_現在位置'!$I$23:$R$43,21-C1479+1,B1479)=A1479)</f>
        <v>0</v>
      </c>
      <c r="E1479" t="e">
        <f t="shared" ca="1" si="57"/>
        <v>#N/A</v>
      </c>
      <c r="F1479">
        <f t="shared" si="56"/>
        <v>16</v>
      </c>
    </row>
    <row r="1480" spans="1:6">
      <c r="A1480" t="s">
        <v>8</v>
      </c>
      <c r="B1480">
        <v>4</v>
      </c>
      <c r="C1480">
        <v>17</v>
      </c>
      <c r="D1480" t="b" cm="1">
        <f t="array" aca="1" ref="D1480" ca="1">OR(INDEX(積み上げ状況,20-C1480+1,B1480)=A1480,INDEX('040_現在位置'!$I$23:$R$43,21-C1480+1,B1480)=A1480)</f>
        <v>0</v>
      </c>
      <c r="E1480" t="e">
        <f t="shared" ca="1" si="57"/>
        <v>#N/A</v>
      </c>
      <c r="F1480">
        <f t="shared" si="56"/>
        <v>17</v>
      </c>
    </row>
    <row r="1481" spans="1:6">
      <c r="A1481" t="s">
        <v>8</v>
      </c>
      <c r="B1481">
        <v>4</v>
      </c>
      <c r="C1481">
        <v>18</v>
      </c>
      <c r="D1481" t="b" cm="1">
        <f t="array" aca="1" ref="D1481" ca="1">OR(INDEX(積み上げ状況,20-C1481+1,B1481)=A1481,INDEX('040_現在位置'!$I$23:$R$43,21-C1481+1,B1481)=A1481)</f>
        <v>0</v>
      </c>
      <c r="E1481" t="e">
        <f t="shared" ca="1" si="57"/>
        <v>#N/A</v>
      </c>
      <c r="F1481">
        <f t="shared" si="56"/>
        <v>18</v>
      </c>
    </row>
    <row r="1482" spans="1:6">
      <c r="A1482" t="s">
        <v>8</v>
      </c>
      <c r="B1482">
        <v>4</v>
      </c>
      <c r="C1482">
        <v>19</v>
      </c>
      <c r="D1482" t="b" cm="1">
        <f t="array" aca="1" ref="D1482" ca="1">OR(INDEX(積み上げ状況,20-C1482+1,B1482)=A1482,INDEX('040_現在位置'!$I$23:$R$43,21-C1482+1,B1482)=A1482)</f>
        <v>0</v>
      </c>
      <c r="E1482" t="e">
        <f t="shared" ca="1" si="57"/>
        <v>#N/A</v>
      </c>
      <c r="F1482">
        <f t="shared" si="56"/>
        <v>19</v>
      </c>
    </row>
    <row r="1483" spans="1:6">
      <c r="A1483" t="s">
        <v>8</v>
      </c>
      <c r="B1483">
        <v>4</v>
      </c>
      <c r="C1483">
        <v>20</v>
      </c>
      <c r="D1483" t="b" cm="1">
        <f t="array" aca="1" ref="D1483" ca="1">OR(INDEX(積み上げ状況,20-C1483+1,B1483)=A1483,INDEX('040_現在位置'!$I$23:$R$43,21-C1483+1,B1483)=A1483)</f>
        <v>0</v>
      </c>
      <c r="E1483" t="e">
        <f t="shared" ca="1" si="57"/>
        <v>#N/A</v>
      </c>
      <c r="F1483">
        <f t="shared" si="56"/>
        <v>20</v>
      </c>
    </row>
    <row r="1484" spans="1:6">
      <c r="A1484" t="s">
        <v>8</v>
      </c>
      <c r="B1484">
        <v>5</v>
      </c>
      <c r="C1484">
        <v>1</v>
      </c>
      <c r="D1484" t="b" cm="1">
        <f t="array" aca="1" ref="D1484" ca="1">OR(INDEX(積み上げ状況,20-C1484+1,B1484)=A1484,INDEX('040_現在位置'!$I$23:$R$43,21-C1484+1,B1484)=A1484)</f>
        <v>0</v>
      </c>
      <c r="E1484" t="e">
        <f t="shared" ca="1" si="57"/>
        <v>#N/A</v>
      </c>
      <c r="F1484">
        <f t="shared" si="56"/>
        <v>1</v>
      </c>
    </row>
    <row r="1485" spans="1:6">
      <c r="A1485" t="s">
        <v>8</v>
      </c>
      <c r="B1485">
        <v>5</v>
      </c>
      <c r="C1485">
        <v>2</v>
      </c>
      <c r="D1485" t="b" cm="1">
        <f t="array" aca="1" ref="D1485" ca="1">OR(INDEX(積み上げ状況,20-C1485+1,B1485)=A1485,INDEX('040_現在位置'!$I$23:$R$43,21-C1485+1,B1485)=A1485)</f>
        <v>0</v>
      </c>
      <c r="E1485" t="e">
        <f t="shared" ca="1" si="57"/>
        <v>#N/A</v>
      </c>
      <c r="F1485">
        <f t="shared" ref="F1485:F1548" si="58">C1485</f>
        <v>2</v>
      </c>
    </row>
    <row r="1486" spans="1:6">
      <c r="A1486" t="s">
        <v>8</v>
      </c>
      <c r="B1486">
        <v>5</v>
      </c>
      <c r="C1486">
        <v>3</v>
      </c>
      <c r="D1486" t="b" cm="1">
        <f t="array" aca="1" ref="D1486" ca="1">OR(INDEX(積み上げ状況,20-C1486+1,B1486)=A1486,INDEX('040_現在位置'!$I$23:$R$43,21-C1486+1,B1486)=A1486)</f>
        <v>0</v>
      </c>
      <c r="E1486" t="e">
        <f t="shared" ca="1" si="57"/>
        <v>#N/A</v>
      </c>
      <c r="F1486">
        <f t="shared" si="58"/>
        <v>3</v>
      </c>
    </row>
    <row r="1487" spans="1:6">
      <c r="A1487" t="s">
        <v>8</v>
      </c>
      <c r="B1487">
        <v>5</v>
      </c>
      <c r="C1487">
        <v>4</v>
      </c>
      <c r="D1487" t="b" cm="1">
        <f t="array" aca="1" ref="D1487" ca="1">OR(INDEX(積み上げ状況,20-C1487+1,B1487)=A1487,INDEX('040_現在位置'!$I$23:$R$43,21-C1487+1,B1487)=A1487)</f>
        <v>0</v>
      </c>
      <c r="E1487" t="e">
        <f t="shared" ca="1" si="57"/>
        <v>#N/A</v>
      </c>
      <c r="F1487">
        <f t="shared" si="58"/>
        <v>4</v>
      </c>
    </row>
    <row r="1488" spans="1:6">
      <c r="A1488" t="s">
        <v>8</v>
      </c>
      <c r="B1488">
        <v>5</v>
      </c>
      <c r="C1488">
        <v>5</v>
      </c>
      <c r="D1488" t="b" cm="1">
        <f t="array" aca="1" ref="D1488" ca="1">OR(INDEX(積み上げ状況,20-C1488+1,B1488)=A1488,INDEX('040_現在位置'!$I$23:$R$43,21-C1488+1,B1488)=A1488)</f>
        <v>0</v>
      </c>
      <c r="E1488" t="e">
        <f t="shared" ca="1" si="57"/>
        <v>#N/A</v>
      </c>
      <c r="F1488">
        <f t="shared" si="58"/>
        <v>5</v>
      </c>
    </row>
    <row r="1489" spans="1:6">
      <c r="A1489" t="s">
        <v>8</v>
      </c>
      <c r="B1489">
        <v>5</v>
      </c>
      <c r="C1489">
        <v>6</v>
      </c>
      <c r="D1489" t="b" cm="1">
        <f t="array" aca="1" ref="D1489" ca="1">OR(INDEX(積み上げ状況,20-C1489+1,B1489)=A1489,INDEX('040_現在位置'!$I$23:$R$43,21-C1489+1,B1489)=A1489)</f>
        <v>0</v>
      </c>
      <c r="E1489" t="e">
        <f t="shared" ca="1" si="57"/>
        <v>#N/A</v>
      </c>
      <c r="F1489">
        <f t="shared" si="58"/>
        <v>6</v>
      </c>
    </row>
    <row r="1490" spans="1:6">
      <c r="A1490" t="s">
        <v>8</v>
      </c>
      <c r="B1490">
        <v>5</v>
      </c>
      <c r="C1490">
        <v>7</v>
      </c>
      <c r="D1490" t="b" cm="1">
        <f t="array" aca="1" ref="D1490" ca="1">OR(INDEX(積み上げ状況,20-C1490+1,B1490)=A1490,INDEX('040_現在位置'!$I$23:$R$43,21-C1490+1,B1490)=A1490)</f>
        <v>0</v>
      </c>
      <c r="E1490" t="e">
        <f t="shared" ca="1" si="57"/>
        <v>#N/A</v>
      </c>
      <c r="F1490">
        <f t="shared" si="58"/>
        <v>7</v>
      </c>
    </row>
    <row r="1491" spans="1:6">
      <c r="A1491" t="s">
        <v>8</v>
      </c>
      <c r="B1491">
        <v>5</v>
      </c>
      <c r="C1491">
        <v>8</v>
      </c>
      <c r="D1491" t="b" cm="1">
        <f t="array" aca="1" ref="D1491" ca="1">OR(INDEX(積み上げ状況,20-C1491+1,B1491)=A1491,INDEX('040_現在位置'!$I$23:$R$43,21-C1491+1,B1491)=A1491)</f>
        <v>0</v>
      </c>
      <c r="E1491" t="e">
        <f t="shared" ca="1" si="57"/>
        <v>#N/A</v>
      </c>
      <c r="F1491">
        <f t="shared" si="58"/>
        <v>8</v>
      </c>
    </row>
    <row r="1492" spans="1:6">
      <c r="A1492" t="s">
        <v>8</v>
      </c>
      <c r="B1492">
        <v>5</v>
      </c>
      <c r="C1492">
        <v>9</v>
      </c>
      <c r="D1492" t="b" cm="1">
        <f t="array" aca="1" ref="D1492" ca="1">OR(INDEX(積み上げ状況,20-C1492+1,B1492)=A1492,INDEX('040_現在位置'!$I$23:$R$43,21-C1492+1,B1492)=A1492)</f>
        <v>0</v>
      </c>
      <c r="E1492" t="e">
        <f t="shared" ca="1" si="57"/>
        <v>#N/A</v>
      </c>
      <c r="F1492">
        <f t="shared" si="58"/>
        <v>9</v>
      </c>
    </row>
    <row r="1493" spans="1:6">
      <c r="A1493" t="s">
        <v>8</v>
      </c>
      <c r="B1493">
        <v>5</v>
      </c>
      <c r="C1493">
        <v>10</v>
      </c>
      <c r="D1493" t="b" cm="1">
        <f t="array" aca="1" ref="D1493" ca="1">OR(INDEX(積み上げ状況,20-C1493+1,B1493)=A1493,INDEX('040_現在位置'!$I$23:$R$43,21-C1493+1,B1493)=A1493)</f>
        <v>0</v>
      </c>
      <c r="E1493" t="e">
        <f t="shared" ca="1" si="57"/>
        <v>#N/A</v>
      </c>
      <c r="F1493">
        <f t="shared" si="58"/>
        <v>10</v>
      </c>
    </row>
    <row r="1494" spans="1:6">
      <c r="A1494" t="s">
        <v>8</v>
      </c>
      <c r="B1494">
        <v>5</v>
      </c>
      <c r="C1494">
        <v>11</v>
      </c>
      <c r="D1494" t="b" cm="1">
        <f t="array" aca="1" ref="D1494" ca="1">OR(INDEX(積み上げ状況,20-C1494+1,B1494)=A1494,INDEX('040_現在位置'!$I$23:$R$43,21-C1494+1,B1494)=A1494)</f>
        <v>0</v>
      </c>
      <c r="E1494" t="e">
        <f t="shared" ca="1" si="57"/>
        <v>#N/A</v>
      </c>
      <c r="F1494">
        <f t="shared" si="58"/>
        <v>11</v>
      </c>
    </row>
    <row r="1495" spans="1:6">
      <c r="A1495" t="s">
        <v>8</v>
      </c>
      <c r="B1495">
        <v>5</v>
      </c>
      <c r="C1495">
        <v>12</v>
      </c>
      <c r="D1495" t="b" cm="1">
        <f t="array" aca="1" ref="D1495" ca="1">OR(INDEX(積み上げ状況,20-C1495+1,B1495)=A1495,INDEX('040_現在位置'!$I$23:$R$43,21-C1495+1,B1495)=A1495)</f>
        <v>0</v>
      </c>
      <c r="E1495" t="e">
        <f t="shared" ca="1" si="57"/>
        <v>#N/A</v>
      </c>
      <c r="F1495">
        <f t="shared" si="58"/>
        <v>12</v>
      </c>
    </row>
    <row r="1496" spans="1:6">
      <c r="A1496" t="s">
        <v>8</v>
      </c>
      <c r="B1496">
        <v>5</v>
      </c>
      <c r="C1496">
        <v>13</v>
      </c>
      <c r="D1496" t="b" cm="1">
        <f t="array" aca="1" ref="D1496" ca="1">OR(INDEX(積み上げ状況,20-C1496+1,B1496)=A1496,INDEX('040_現在位置'!$I$23:$R$43,21-C1496+1,B1496)=A1496)</f>
        <v>0</v>
      </c>
      <c r="E1496" t="e">
        <f t="shared" ca="1" si="57"/>
        <v>#N/A</v>
      </c>
      <c r="F1496">
        <f t="shared" si="58"/>
        <v>13</v>
      </c>
    </row>
    <row r="1497" spans="1:6">
      <c r="A1497" t="s">
        <v>8</v>
      </c>
      <c r="B1497">
        <v>5</v>
      </c>
      <c r="C1497">
        <v>14</v>
      </c>
      <c r="D1497" t="b" cm="1">
        <f t="array" aca="1" ref="D1497" ca="1">OR(INDEX(積み上げ状況,20-C1497+1,B1497)=A1497,INDEX('040_現在位置'!$I$23:$R$43,21-C1497+1,B1497)=A1497)</f>
        <v>0</v>
      </c>
      <c r="E1497" t="e">
        <f t="shared" ca="1" si="57"/>
        <v>#N/A</v>
      </c>
      <c r="F1497">
        <f t="shared" si="58"/>
        <v>14</v>
      </c>
    </row>
    <row r="1498" spans="1:6">
      <c r="A1498" t="s">
        <v>8</v>
      </c>
      <c r="B1498">
        <v>5</v>
      </c>
      <c r="C1498">
        <v>15</v>
      </c>
      <c r="D1498" t="b" cm="1">
        <f t="array" aca="1" ref="D1498" ca="1">OR(INDEX(積み上げ状況,20-C1498+1,B1498)=A1498,INDEX('040_現在位置'!$I$23:$R$43,21-C1498+1,B1498)=A1498)</f>
        <v>0</v>
      </c>
      <c r="E1498" t="e">
        <f t="shared" ca="1" si="57"/>
        <v>#N/A</v>
      </c>
      <c r="F1498">
        <f t="shared" si="58"/>
        <v>15</v>
      </c>
    </row>
    <row r="1499" spans="1:6">
      <c r="A1499" t="s">
        <v>8</v>
      </c>
      <c r="B1499">
        <v>5</v>
      </c>
      <c r="C1499">
        <v>16</v>
      </c>
      <c r="D1499" t="b" cm="1">
        <f t="array" aca="1" ref="D1499" ca="1">OR(INDEX(積み上げ状況,20-C1499+1,B1499)=A1499,INDEX('040_現在位置'!$I$23:$R$43,21-C1499+1,B1499)=A1499)</f>
        <v>0</v>
      </c>
      <c r="E1499" t="e">
        <f t="shared" ca="1" si="57"/>
        <v>#N/A</v>
      </c>
      <c r="F1499">
        <f t="shared" si="58"/>
        <v>16</v>
      </c>
    </row>
    <row r="1500" spans="1:6">
      <c r="A1500" t="s">
        <v>8</v>
      </c>
      <c r="B1500">
        <v>5</v>
      </c>
      <c r="C1500">
        <v>17</v>
      </c>
      <c r="D1500" t="b" cm="1">
        <f t="array" aca="1" ref="D1500" ca="1">OR(INDEX(積み上げ状況,20-C1500+1,B1500)=A1500,INDEX('040_現在位置'!$I$23:$R$43,21-C1500+1,B1500)=A1500)</f>
        <v>0</v>
      </c>
      <c r="E1500" t="e">
        <f t="shared" ca="1" si="57"/>
        <v>#N/A</v>
      </c>
      <c r="F1500">
        <f t="shared" si="58"/>
        <v>17</v>
      </c>
    </row>
    <row r="1501" spans="1:6">
      <c r="A1501" t="s">
        <v>8</v>
      </c>
      <c r="B1501">
        <v>5</v>
      </c>
      <c r="C1501">
        <v>18</v>
      </c>
      <c r="D1501" t="b" cm="1">
        <f t="array" aca="1" ref="D1501" ca="1">OR(INDEX(積み上げ状況,20-C1501+1,B1501)=A1501,INDEX('040_現在位置'!$I$23:$R$43,21-C1501+1,B1501)=A1501)</f>
        <v>0</v>
      </c>
      <c r="E1501" t="e">
        <f t="shared" ca="1" si="57"/>
        <v>#N/A</v>
      </c>
      <c r="F1501">
        <f t="shared" si="58"/>
        <v>18</v>
      </c>
    </row>
    <row r="1502" spans="1:6">
      <c r="A1502" t="s">
        <v>8</v>
      </c>
      <c r="B1502">
        <v>5</v>
      </c>
      <c r="C1502">
        <v>19</v>
      </c>
      <c r="D1502" t="b" cm="1">
        <f t="array" aca="1" ref="D1502" ca="1">OR(INDEX(積み上げ状況,20-C1502+1,B1502)=A1502,INDEX('040_現在位置'!$I$23:$R$43,21-C1502+1,B1502)=A1502)</f>
        <v>0</v>
      </c>
      <c r="E1502" t="e">
        <f t="shared" ca="1" si="57"/>
        <v>#N/A</v>
      </c>
      <c r="F1502">
        <f t="shared" si="58"/>
        <v>19</v>
      </c>
    </row>
    <row r="1503" spans="1:6">
      <c r="A1503" t="s">
        <v>8</v>
      </c>
      <c r="B1503">
        <v>5</v>
      </c>
      <c r="C1503">
        <v>20</v>
      </c>
      <c r="D1503" t="b" cm="1">
        <f t="array" aca="1" ref="D1503" ca="1">OR(INDEX(積み上げ状況,20-C1503+1,B1503)=A1503,INDEX('040_現在位置'!$I$23:$R$43,21-C1503+1,B1503)=A1503)</f>
        <v>0</v>
      </c>
      <c r="E1503" t="e">
        <f t="shared" ca="1" si="57"/>
        <v>#N/A</v>
      </c>
      <c r="F1503">
        <f t="shared" si="58"/>
        <v>20</v>
      </c>
    </row>
    <row r="1504" spans="1:6">
      <c r="A1504" t="s">
        <v>8</v>
      </c>
      <c r="B1504">
        <v>6</v>
      </c>
      <c r="C1504">
        <v>1</v>
      </c>
      <c r="D1504" t="b" cm="1">
        <f t="array" aca="1" ref="D1504" ca="1">OR(INDEX(積み上げ状況,20-C1504+1,B1504)=A1504,INDEX('040_現在位置'!$I$23:$R$43,21-C1504+1,B1504)=A1504)</f>
        <v>0</v>
      </c>
      <c r="E1504" t="e">
        <f t="shared" ca="1" si="57"/>
        <v>#N/A</v>
      </c>
      <c r="F1504">
        <f t="shared" si="58"/>
        <v>1</v>
      </c>
    </row>
    <row r="1505" spans="1:6">
      <c r="A1505" t="s">
        <v>8</v>
      </c>
      <c r="B1505">
        <v>6</v>
      </c>
      <c r="C1505">
        <v>2</v>
      </c>
      <c r="D1505" t="b" cm="1">
        <f t="array" aca="1" ref="D1505" ca="1">OR(INDEX(積み上げ状況,20-C1505+1,B1505)=A1505,INDEX('040_現在位置'!$I$23:$R$43,21-C1505+1,B1505)=A1505)</f>
        <v>0</v>
      </c>
      <c r="E1505" t="e">
        <f t="shared" ca="1" si="57"/>
        <v>#N/A</v>
      </c>
      <c r="F1505">
        <f t="shared" si="58"/>
        <v>2</v>
      </c>
    </row>
    <row r="1506" spans="1:6">
      <c r="A1506" t="s">
        <v>8</v>
      </c>
      <c r="B1506">
        <v>6</v>
      </c>
      <c r="C1506">
        <v>3</v>
      </c>
      <c r="D1506" t="b" cm="1">
        <f t="array" aca="1" ref="D1506" ca="1">OR(INDEX(積み上げ状況,20-C1506+1,B1506)=A1506,INDEX('040_現在位置'!$I$23:$R$43,21-C1506+1,B1506)=A1506)</f>
        <v>0</v>
      </c>
      <c r="E1506" t="e">
        <f t="shared" ca="1" si="57"/>
        <v>#N/A</v>
      </c>
      <c r="F1506">
        <f t="shared" si="58"/>
        <v>3</v>
      </c>
    </row>
    <row r="1507" spans="1:6">
      <c r="A1507" t="s">
        <v>8</v>
      </c>
      <c r="B1507">
        <v>6</v>
      </c>
      <c r="C1507">
        <v>4</v>
      </c>
      <c r="D1507" t="b" cm="1">
        <f t="array" aca="1" ref="D1507" ca="1">OR(INDEX(積み上げ状況,20-C1507+1,B1507)=A1507,INDEX('040_現在位置'!$I$23:$R$43,21-C1507+1,B1507)=A1507)</f>
        <v>0</v>
      </c>
      <c r="E1507" t="e">
        <f t="shared" ca="1" si="57"/>
        <v>#N/A</v>
      </c>
      <c r="F1507">
        <f t="shared" si="58"/>
        <v>4</v>
      </c>
    </row>
    <row r="1508" spans="1:6">
      <c r="A1508" t="s">
        <v>8</v>
      </c>
      <c r="B1508">
        <v>6</v>
      </c>
      <c r="C1508">
        <v>5</v>
      </c>
      <c r="D1508" t="b" cm="1">
        <f t="array" aca="1" ref="D1508" ca="1">OR(INDEX(積み上げ状況,20-C1508+1,B1508)=A1508,INDEX('040_現在位置'!$I$23:$R$43,21-C1508+1,B1508)=A1508)</f>
        <v>0</v>
      </c>
      <c r="E1508" t="e">
        <f t="shared" ca="1" si="57"/>
        <v>#N/A</v>
      </c>
      <c r="F1508">
        <f t="shared" si="58"/>
        <v>5</v>
      </c>
    </row>
    <row r="1509" spans="1:6">
      <c r="A1509" t="s">
        <v>8</v>
      </c>
      <c r="B1509">
        <v>6</v>
      </c>
      <c r="C1509">
        <v>6</v>
      </c>
      <c r="D1509" t="b" cm="1">
        <f t="array" aca="1" ref="D1509" ca="1">OR(INDEX(積み上げ状況,20-C1509+1,B1509)=A1509,INDEX('040_現在位置'!$I$23:$R$43,21-C1509+1,B1509)=A1509)</f>
        <v>0</v>
      </c>
      <c r="E1509" t="e">
        <f t="shared" ca="1" si="57"/>
        <v>#N/A</v>
      </c>
      <c r="F1509">
        <f t="shared" si="58"/>
        <v>6</v>
      </c>
    </row>
    <row r="1510" spans="1:6">
      <c r="A1510" t="s">
        <v>8</v>
      </c>
      <c r="B1510">
        <v>6</v>
      </c>
      <c r="C1510">
        <v>7</v>
      </c>
      <c r="D1510" t="b" cm="1">
        <f t="array" aca="1" ref="D1510" ca="1">OR(INDEX(積み上げ状況,20-C1510+1,B1510)=A1510,INDEX('040_現在位置'!$I$23:$R$43,21-C1510+1,B1510)=A1510)</f>
        <v>0</v>
      </c>
      <c r="E1510" t="e">
        <f t="shared" ca="1" si="57"/>
        <v>#N/A</v>
      </c>
      <c r="F1510">
        <f t="shared" si="58"/>
        <v>7</v>
      </c>
    </row>
    <row r="1511" spans="1:6">
      <c r="A1511" t="s">
        <v>8</v>
      </c>
      <c r="B1511">
        <v>6</v>
      </c>
      <c r="C1511">
        <v>8</v>
      </c>
      <c r="D1511" t="b" cm="1">
        <f t="array" aca="1" ref="D1511" ca="1">OR(INDEX(積み上げ状況,20-C1511+1,B1511)=A1511,INDEX('040_現在位置'!$I$23:$R$43,21-C1511+1,B1511)=A1511)</f>
        <v>0</v>
      </c>
      <c r="E1511" t="e">
        <f t="shared" ca="1" si="57"/>
        <v>#N/A</v>
      </c>
      <c r="F1511">
        <f t="shared" si="58"/>
        <v>8</v>
      </c>
    </row>
    <row r="1512" spans="1:6">
      <c r="A1512" t="s">
        <v>8</v>
      </c>
      <c r="B1512">
        <v>6</v>
      </c>
      <c r="C1512">
        <v>9</v>
      </c>
      <c r="D1512" t="b" cm="1">
        <f t="array" aca="1" ref="D1512" ca="1">OR(INDEX(積み上げ状況,20-C1512+1,B1512)=A1512,INDEX('040_現在位置'!$I$23:$R$43,21-C1512+1,B1512)=A1512)</f>
        <v>0</v>
      </c>
      <c r="E1512" t="e">
        <f t="shared" ca="1" si="57"/>
        <v>#N/A</v>
      </c>
      <c r="F1512">
        <f t="shared" si="58"/>
        <v>9</v>
      </c>
    </row>
    <row r="1513" spans="1:6">
      <c r="A1513" t="s">
        <v>8</v>
      </c>
      <c r="B1513">
        <v>6</v>
      </c>
      <c r="C1513">
        <v>10</v>
      </c>
      <c r="D1513" t="b" cm="1">
        <f t="array" aca="1" ref="D1513" ca="1">OR(INDEX(積み上げ状況,20-C1513+1,B1513)=A1513,INDEX('040_現在位置'!$I$23:$R$43,21-C1513+1,B1513)=A1513)</f>
        <v>0</v>
      </c>
      <c r="E1513" t="e">
        <f t="shared" ca="1" si="57"/>
        <v>#N/A</v>
      </c>
      <c r="F1513">
        <f t="shared" si="58"/>
        <v>10</v>
      </c>
    </row>
    <row r="1514" spans="1:6">
      <c r="A1514" t="s">
        <v>8</v>
      </c>
      <c r="B1514">
        <v>6</v>
      </c>
      <c r="C1514">
        <v>11</v>
      </c>
      <c r="D1514" t="b" cm="1">
        <f t="array" aca="1" ref="D1514" ca="1">OR(INDEX(積み上げ状況,20-C1514+1,B1514)=A1514,INDEX('040_現在位置'!$I$23:$R$43,21-C1514+1,B1514)=A1514)</f>
        <v>0</v>
      </c>
      <c r="E1514" t="e">
        <f t="shared" ca="1" si="57"/>
        <v>#N/A</v>
      </c>
      <c r="F1514">
        <f t="shared" si="58"/>
        <v>11</v>
      </c>
    </row>
    <row r="1515" spans="1:6">
      <c r="A1515" t="s">
        <v>8</v>
      </c>
      <c r="B1515">
        <v>6</v>
      </c>
      <c r="C1515">
        <v>12</v>
      </c>
      <c r="D1515" t="b" cm="1">
        <f t="array" aca="1" ref="D1515" ca="1">OR(INDEX(積み上げ状況,20-C1515+1,B1515)=A1515,INDEX('040_現在位置'!$I$23:$R$43,21-C1515+1,B1515)=A1515)</f>
        <v>0</v>
      </c>
      <c r="E1515" t="e">
        <f t="shared" ca="1" si="57"/>
        <v>#N/A</v>
      </c>
      <c r="F1515">
        <f t="shared" si="58"/>
        <v>12</v>
      </c>
    </row>
    <row r="1516" spans="1:6">
      <c r="A1516" t="s">
        <v>8</v>
      </c>
      <c r="B1516">
        <v>6</v>
      </c>
      <c r="C1516">
        <v>13</v>
      </c>
      <c r="D1516" t="b" cm="1">
        <f t="array" aca="1" ref="D1516" ca="1">OR(INDEX(積み上げ状況,20-C1516+1,B1516)=A1516,INDEX('040_現在位置'!$I$23:$R$43,21-C1516+1,B1516)=A1516)</f>
        <v>0</v>
      </c>
      <c r="E1516" t="e">
        <f t="shared" ca="1" si="57"/>
        <v>#N/A</v>
      </c>
      <c r="F1516">
        <f t="shared" si="58"/>
        <v>13</v>
      </c>
    </row>
    <row r="1517" spans="1:6">
      <c r="A1517" t="s">
        <v>8</v>
      </c>
      <c r="B1517">
        <v>6</v>
      </c>
      <c r="C1517">
        <v>14</v>
      </c>
      <c r="D1517" t="b" cm="1">
        <f t="array" aca="1" ref="D1517" ca="1">OR(INDEX(積み上げ状況,20-C1517+1,B1517)=A1517,INDEX('040_現在位置'!$I$23:$R$43,21-C1517+1,B1517)=A1517)</f>
        <v>0</v>
      </c>
      <c r="E1517" t="e">
        <f t="shared" ca="1" si="57"/>
        <v>#N/A</v>
      </c>
      <c r="F1517">
        <f t="shared" si="58"/>
        <v>14</v>
      </c>
    </row>
    <row r="1518" spans="1:6">
      <c r="A1518" t="s">
        <v>8</v>
      </c>
      <c r="B1518">
        <v>6</v>
      </c>
      <c r="C1518">
        <v>15</v>
      </c>
      <c r="D1518" t="b" cm="1">
        <f t="array" aca="1" ref="D1518" ca="1">OR(INDEX(積み上げ状況,20-C1518+1,B1518)=A1518,INDEX('040_現在位置'!$I$23:$R$43,21-C1518+1,B1518)=A1518)</f>
        <v>0</v>
      </c>
      <c r="E1518" t="e">
        <f t="shared" ca="1" si="57"/>
        <v>#N/A</v>
      </c>
      <c r="F1518">
        <f t="shared" si="58"/>
        <v>15</v>
      </c>
    </row>
    <row r="1519" spans="1:6">
      <c r="A1519" t="s">
        <v>8</v>
      </c>
      <c r="B1519">
        <v>6</v>
      </c>
      <c r="C1519">
        <v>16</v>
      </c>
      <c r="D1519" t="b" cm="1">
        <f t="array" aca="1" ref="D1519" ca="1">OR(INDEX(積み上げ状況,20-C1519+1,B1519)=A1519,INDEX('040_現在位置'!$I$23:$R$43,21-C1519+1,B1519)=A1519)</f>
        <v>0</v>
      </c>
      <c r="E1519" t="e">
        <f t="shared" ca="1" si="57"/>
        <v>#N/A</v>
      </c>
      <c r="F1519">
        <f t="shared" si="58"/>
        <v>16</v>
      </c>
    </row>
    <row r="1520" spans="1:6">
      <c r="A1520" t="s">
        <v>8</v>
      </c>
      <c r="B1520">
        <v>6</v>
      </c>
      <c r="C1520">
        <v>17</v>
      </c>
      <c r="D1520" t="b" cm="1">
        <f t="array" aca="1" ref="D1520" ca="1">OR(INDEX(積み上げ状況,20-C1520+1,B1520)=A1520,INDEX('040_現在位置'!$I$23:$R$43,21-C1520+1,B1520)=A1520)</f>
        <v>0</v>
      </c>
      <c r="E1520" t="e">
        <f t="shared" ca="1" si="57"/>
        <v>#N/A</v>
      </c>
      <c r="F1520">
        <f t="shared" si="58"/>
        <v>17</v>
      </c>
    </row>
    <row r="1521" spans="1:6">
      <c r="A1521" t="s">
        <v>8</v>
      </c>
      <c r="B1521">
        <v>6</v>
      </c>
      <c r="C1521">
        <v>18</v>
      </c>
      <c r="D1521" t="b" cm="1">
        <f t="array" aca="1" ref="D1521" ca="1">OR(INDEX(積み上げ状況,20-C1521+1,B1521)=A1521,INDEX('040_現在位置'!$I$23:$R$43,21-C1521+1,B1521)=A1521)</f>
        <v>0</v>
      </c>
      <c r="E1521" t="e">
        <f t="shared" ca="1" si="57"/>
        <v>#N/A</v>
      </c>
      <c r="F1521">
        <f t="shared" si="58"/>
        <v>18</v>
      </c>
    </row>
    <row r="1522" spans="1:6">
      <c r="A1522" t="s">
        <v>8</v>
      </c>
      <c r="B1522">
        <v>6</v>
      </c>
      <c r="C1522">
        <v>19</v>
      </c>
      <c r="D1522" t="b" cm="1">
        <f t="array" aca="1" ref="D1522" ca="1">OR(INDEX(積み上げ状況,20-C1522+1,B1522)=A1522,INDEX('040_現在位置'!$I$23:$R$43,21-C1522+1,B1522)=A1522)</f>
        <v>0</v>
      </c>
      <c r="E1522" t="e">
        <f t="shared" ca="1" si="57"/>
        <v>#N/A</v>
      </c>
      <c r="F1522">
        <f t="shared" si="58"/>
        <v>19</v>
      </c>
    </row>
    <row r="1523" spans="1:6">
      <c r="A1523" t="s">
        <v>8</v>
      </c>
      <c r="B1523">
        <v>6</v>
      </c>
      <c r="C1523">
        <v>20</v>
      </c>
      <c r="D1523" t="b" cm="1">
        <f t="array" aca="1" ref="D1523" ca="1">OR(INDEX(積み上げ状況,20-C1523+1,B1523)=A1523,INDEX('040_現在位置'!$I$23:$R$43,21-C1523+1,B1523)=A1523)</f>
        <v>0</v>
      </c>
      <c r="E1523" t="e">
        <f t="shared" ca="1" si="57"/>
        <v>#N/A</v>
      </c>
      <c r="F1523">
        <f t="shared" si="58"/>
        <v>20</v>
      </c>
    </row>
    <row r="1524" spans="1:6">
      <c r="A1524" t="s">
        <v>8</v>
      </c>
      <c r="B1524">
        <v>7</v>
      </c>
      <c r="C1524">
        <v>1</v>
      </c>
      <c r="D1524" t="b" cm="1">
        <f t="array" aca="1" ref="D1524" ca="1">OR(INDEX(積み上げ状況,20-C1524+1,B1524)=A1524,INDEX('040_現在位置'!$I$23:$R$43,21-C1524+1,B1524)=A1524)</f>
        <v>0</v>
      </c>
      <c r="E1524" t="e">
        <f t="shared" ca="1" si="57"/>
        <v>#N/A</v>
      </c>
      <c r="F1524">
        <f t="shared" si="58"/>
        <v>1</v>
      </c>
    </row>
    <row r="1525" spans="1:6">
      <c r="A1525" t="s">
        <v>8</v>
      </c>
      <c r="B1525">
        <v>7</v>
      </c>
      <c r="C1525">
        <v>2</v>
      </c>
      <c r="D1525" t="b" cm="1">
        <f t="array" aca="1" ref="D1525" ca="1">OR(INDEX(積み上げ状況,20-C1525+1,B1525)=A1525,INDEX('040_現在位置'!$I$23:$R$43,21-C1525+1,B1525)=A1525)</f>
        <v>0</v>
      </c>
      <c r="E1525" t="e">
        <f t="shared" ca="1" si="57"/>
        <v>#N/A</v>
      </c>
      <c r="F1525">
        <f t="shared" si="58"/>
        <v>2</v>
      </c>
    </row>
    <row r="1526" spans="1:6">
      <c r="A1526" t="s">
        <v>8</v>
      </c>
      <c r="B1526">
        <v>7</v>
      </c>
      <c r="C1526">
        <v>3</v>
      </c>
      <c r="D1526" t="b" cm="1">
        <f t="array" aca="1" ref="D1526" ca="1">OR(INDEX(積み上げ状況,20-C1526+1,B1526)=A1526,INDEX('040_現在位置'!$I$23:$R$43,21-C1526+1,B1526)=A1526)</f>
        <v>0</v>
      </c>
      <c r="E1526" t="e">
        <f t="shared" ca="1" si="57"/>
        <v>#N/A</v>
      </c>
      <c r="F1526">
        <f t="shared" si="58"/>
        <v>3</v>
      </c>
    </row>
    <row r="1527" spans="1:6">
      <c r="A1527" t="s">
        <v>8</v>
      </c>
      <c r="B1527">
        <v>7</v>
      </c>
      <c r="C1527">
        <v>4</v>
      </c>
      <c r="D1527" t="b" cm="1">
        <f t="array" aca="1" ref="D1527" ca="1">OR(INDEX(積み上げ状況,20-C1527+1,B1527)=A1527,INDEX('040_現在位置'!$I$23:$R$43,21-C1527+1,B1527)=A1527)</f>
        <v>0</v>
      </c>
      <c r="E1527" t="e">
        <f t="shared" ca="1" si="57"/>
        <v>#N/A</v>
      </c>
      <c r="F1527">
        <f t="shared" si="58"/>
        <v>4</v>
      </c>
    </row>
    <row r="1528" spans="1:6">
      <c r="A1528" t="s">
        <v>8</v>
      </c>
      <c r="B1528">
        <v>7</v>
      </c>
      <c r="C1528">
        <v>5</v>
      </c>
      <c r="D1528" t="b" cm="1">
        <f t="array" aca="1" ref="D1528" ca="1">OR(INDEX(積み上げ状況,20-C1528+1,B1528)=A1528,INDEX('040_現在位置'!$I$23:$R$43,21-C1528+1,B1528)=A1528)</f>
        <v>0</v>
      </c>
      <c r="E1528" t="e">
        <f t="shared" ca="1" si="57"/>
        <v>#N/A</v>
      </c>
      <c r="F1528">
        <f t="shared" si="58"/>
        <v>5</v>
      </c>
    </row>
    <row r="1529" spans="1:6">
      <c r="A1529" t="s">
        <v>8</v>
      </c>
      <c r="B1529">
        <v>7</v>
      </c>
      <c r="C1529">
        <v>6</v>
      </c>
      <c r="D1529" t="b" cm="1">
        <f t="array" aca="1" ref="D1529" ca="1">OR(INDEX(積み上げ状況,20-C1529+1,B1529)=A1529,INDEX('040_現在位置'!$I$23:$R$43,21-C1529+1,B1529)=A1529)</f>
        <v>0</v>
      </c>
      <c r="E1529" t="e">
        <f t="shared" ca="1" si="57"/>
        <v>#N/A</v>
      </c>
      <c r="F1529">
        <f t="shared" si="58"/>
        <v>6</v>
      </c>
    </row>
    <row r="1530" spans="1:6">
      <c r="A1530" t="s">
        <v>8</v>
      </c>
      <c r="B1530">
        <v>7</v>
      </c>
      <c r="C1530">
        <v>7</v>
      </c>
      <c r="D1530" t="b" cm="1">
        <f t="array" aca="1" ref="D1530" ca="1">OR(INDEX(積み上げ状況,20-C1530+1,B1530)=A1530,INDEX('040_現在位置'!$I$23:$R$43,21-C1530+1,B1530)=A1530)</f>
        <v>0</v>
      </c>
      <c r="E1530" t="e">
        <f t="shared" ca="1" si="57"/>
        <v>#N/A</v>
      </c>
      <c r="F1530">
        <f t="shared" si="58"/>
        <v>7</v>
      </c>
    </row>
    <row r="1531" spans="1:6">
      <c r="A1531" t="s">
        <v>8</v>
      </c>
      <c r="B1531">
        <v>7</v>
      </c>
      <c r="C1531">
        <v>8</v>
      </c>
      <c r="D1531" t="b" cm="1">
        <f t="array" aca="1" ref="D1531" ca="1">OR(INDEX(積み上げ状況,20-C1531+1,B1531)=A1531,INDEX('040_現在位置'!$I$23:$R$43,21-C1531+1,B1531)=A1531)</f>
        <v>0</v>
      </c>
      <c r="E1531" t="e">
        <f t="shared" ca="1" si="57"/>
        <v>#N/A</v>
      </c>
      <c r="F1531">
        <f t="shared" si="58"/>
        <v>8</v>
      </c>
    </row>
    <row r="1532" spans="1:6">
      <c r="A1532" t="s">
        <v>8</v>
      </c>
      <c r="B1532">
        <v>7</v>
      </c>
      <c r="C1532">
        <v>9</v>
      </c>
      <c r="D1532" t="b" cm="1">
        <f t="array" aca="1" ref="D1532" ca="1">OR(INDEX(積み上げ状況,20-C1532+1,B1532)=A1532,INDEX('040_現在位置'!$I$23:$R$43,21-C1532+1,B1532)=A1532)</f>
        <v>0</v>
      </c>
      <c r="E1532" t="e">
        <f t="shared" ca="1" si="57"/>
        <v>#N/A</v>
      </c>
      <c r="F1532">
        <f t="shared" si="58"/>
        <v>9</v>
      </c>
    </row>
    <row r="1533" spans="1:6">
      <c r="A1533" t="s">
        <v>8</v>
      </c>
      <c r="B1533">
        <v>7</v>
      </c>
      <c r="C1533">
        <v>10</v>
      </c>
      <c r="D1533" t="b" cm="1">
        <f t="array" aca="1" ref="D1533" ca="1">OR(INDEX(積み上げ状況,20-C1533+1,B1533)=A1533,INDEX('040_現在位置'!$I$23:$R$43,21-C1533+1,B1533)=A1533)</f>
        <v>0</v>
      </c>
      <c r="E1533" t="e">
        <f t="shared" ca="1" si="57"/>
        <v>#N/A</v>
      </c>
      <c r="F1533">
        <f t="shared" si="58"/>
        <v>10</v>
      </c>
    </row>
    <row r="1534" spans="1:6">
      <c r="A1534" t="s">
        <v>8</v>
      </c>
      <c r="B1534">
        <v>7</v>
      </c>
      <c r="C1534">
        <v>11</v>
      </c>
      <c r="D1534" t="b" cm="1">
        <f t="array" aca="1" ref="D1534" ca="1">OR(INDEX(積み上げ状況,20-C1534+1,B1534)=A1534,INDEX('040_現在位置'!$I$23:$R$43,21-C1534+1,B1534)=A1534)</f>
        <v>0</v>
      </c>
      <c r="E1534" t="e">
        <f t="shared" ca="1" si="57"/>
        <v>#N/A</v>
      </c>
      <c r="F1534">
        <f t="shared" si="58"/>
        <v>11</v>
      </c>
    </row>
    <row r="1535" spans="1:6">
      <c r="A1535" t="s">
        <v>8</v>
      </c>
      <c r="B1535">
        <v>7</v>
      </c>
      <c r="C1535">
        <v>12</v>
      </c>
      <c r="D1535" t="b" cm="1">
        <f t="array" aca="1" ref="D1535" ca="1">OR(INDEX(積み上げ状況,20-C1535+1,B1535)=A1535,INDEX('040_現在位置'!$I$23:$R$43,21-C1535+1,B1535)=A1535)</f>
        <v>0</v>
      </c>
      <c r="E1535" t="e">
        <f t="shared" ca="1" si="57"/>
        <v>#N/A</v>
      </c>
      <c r="F1535">
        <f t="shared" si="58"/>
        <v>12</v>
      </c>
    </row>
    <row r="1536" spans="1:6">
      <c r="A1536" t="s">
        <v>8</v>
      </c>
      <c r="B1536">
        <v>7</v>
      </c>
      <c r="C1536">
        <v>13</v>
      </c>
      <c r="D1536" t="b" cm="1">
        <f t="array" aca="1" ref="D1536" ca="1">OR(INDEX(積み上げ状況,20-C1536+1,B1536)=A1536,INDEX('040_現在位置'!$I$23:$R$43,21-C1536+1,B1536)=A1536)</f>
        <v>0</v>
      </c>
      <c r="E1536" t="e">
        <f t="shared" ca="1" si="57"/>
        <v>#N/A</v>
      </c>
      <c r="F1536">
        <f t="shared" si="58"/>
        <v>13</v>
      </c>
    </row>
    <row r="1537" spans="1:6">
      <c r="A1537" t="s">
        <v>8</v>
      </c>
      <c r="B1537">
        <v>7</v>
      </c>
      <c r="C1537">
        <v>14</v>
      </c>
      <c r="D1537" t="b" cm="1">
        <f t="array" aca="1" ref="D1537" ca="1">OR(INDEX(積み上げ状況,20-C1537+1,B1537)=A1537,INDEX('040_現在位置'!$I$23:$R$43,21-C1537+1,B1537)=A1537)</f>
        <v>0</v>
      </c>
      <c r="E1537" t="e">
        <f t="shared" ca="1" si="57"/>
        <v>#N/A</v>
      </c>
      <c r="F1537">
        <f t="shared" si="58"/>
        <v>14</v>
      </c>
    </row>
    <row r="1538" spans="1:6">
      <c r="A1538" t="s">
        <v>8</v>
      </c>
      <c r="B1538">
        <v>7</v>
      </c>
      <c r="C1538">
        <v>15</v>
      </c>
      <c r="D1538" t="b" cm="1">
        <f t="array" aca="1" ref="D1538" ca="1">OR(INDEX(積み上げ状況,20-C1538+1,B1538)=A1538,INDEX('040_現在位置'!$I$23:$R$43,21-C1538+1,B1538)=A1538)</f>
        <v>0</v>
      </c>
      <c r="E1538" t="e">
        <f t="shared" ca="1" si="57"/>
        <v>#N/A</v>
      </c>
      <c r="F1538">
        <f t="shared" si="58"/>
        <v>15</v>
      </c>
    </row>
    <row r="1539" spans="1:6">
      <c r="A1539" t="s">
        <v>8</v>
      </c>
      <c r="B1539">
        <v>7</v>
      </c>
      <c r="C1539">
        <v>16</v>
      </c>
      <c r="D1539" t="b" cm="1">
        <f t="array" aca="1" ref="D1539" ca="1">OR(INDEX(積み上げ状況,20-C1539+1,B1539)=A1539,INDEX('040_現在位置'!$I$23:$R$43,21-C1539+1,B1539)=A1539)</f>
        <v>0</v>
      </c>
      <c r="E1539" t="e">
        <f t="shared" ca="1" si="57"/>
        <v>#N/A</v>
      </c>
      <c r="F1539">
        <f t="shared" si="58"/>
        <v>16</v>
      </c>
    </row>
    <row r="1540" spans="1:6">
      <c r="A1540" t="s">
        <v>8</v>
      </c>
      <c r="B1540">
        <v>7</v>
      </c>
      <c r="C1540">
        <v>17</v>
      </c>
      <c r="D1540" t="b" cm="1">
        <f t="array" aca="1" ref="D1540" ca="1">OR(INDEX(積み上げ状況,20-C1540+1,B1540)=A1540,INDEX('040_現在位置'!$I$23:$R$43,21-C1540+1,B1540)=A1540)</f>
        <v>0</v>
      </c>
      <c r="E1540" t="e">
        <f t="shared" ca="1" si="57"/>
        <v>#N/A</v>
      </c>
      <c r="F1540">
        <f t="shared" si="58"/>
        <v>17</v>
      </c>
    </row>
    <row r="1541" spans="1:6">
      <c r="A1541" t="s">
        <v>8</v>
      </c>
      <c r="B1541">
        <v>7</v>
      </c>
      <c r="C1541">
        <v>18</v>
      </c>
      <c r="D1541" t="b" cm="1">
        <f t="array" aca="1" ref="D1541" ca="1">OR(INDEX(積み上げ状況,20-C1541+1,B1541)=A1541,INDEX('040_現在位置'!$I$23:$R$43,21-C1541+1,B1541)=A1541)</f>
        <v>0</v>
      </c>
      <c r="E1541" t="e">
        <f t="shared" ref="E1541:E1572" ca="1" si="59">IF(D1541,B1541,NA())</f>
        <v>#N/A</v>
      </c>
      <c r="F1541">
        <f t="shared" si="58"/>
        <v>18</v>
      </c>
    </row>
    <row r="1542" spans="1:6">
      <c r="A1542" t="s">
        <v>8</v>
      </c>
      <c r="B1542">
        <v>7</v>
      </c>
      <c r="C1542">
        <v>19</v>
      </c>
      <c r="D1542" t="b" cm="1">
        <f t="array" aca="1" ref="D1542" ca="1">OR(INDEX(積み上げ状況,20-C1542+1,B1542)=A1542,INDEX('040_現在位置'!$I$23:$R$43,21-C1542+1,B1542)=A1542)</f>
        <v>0</v>
      </c>
      <c r="E1542" t="e">
        <f t="shared" ca="1" si="59"/>
        <v>#N/A</v>
      </c>
      <c r="F1542">
        <f t="shared" si="58"/>
        <v>19</v>
      </c>
    </row>
    <row r="1543" spans="1:6">
      <c r="A1543" t="s">
        <v>8</v>
      </c>
      <c r="B1543">
        <v>7</v>
      </c>
      <c r="C1543">
        <v>20</v>
      </c>
      <c r="D1543" t="b" cm="1">
        <f t="array" aca="1" ref="D1543" ca="1">OR(INDEX(積み上げ状況,20-C1543+1,B1543)=A1543,INDEX('040_現在位置'!$I$23:$R$43,21-C1543+1,B1543)=A1543)</f>
        <v>0</v>
      </c>
      <c r="E1543" t="e">
        <f t="shared" ca="1" si="59"/>
        <v>#N/A</v>
      </c>
      <c r="F1543">
        <f t="shared" si="58"/>
        <v>20</v>
      </c>
    </row>
    <row r="1544" spans="1:6">
      <c r="A1544" t="s">
        <v>8</v>
      </c>
      <c r="B1544">
        <v>8</v>
      </c>
      <c r="C1544">
        <v>1</v>
      </c>
      <c r="D1544" t="b" cm="1">
        <f t="array" aca="1" ref="D1544" ca="1">OR(INDEX(積み上げ状況,20-C1544+1,B1544)=A1544,INDEX('040_現在位置'!$I$23:$R$43,21-C1544+1,B1544)=A1544)</f>
        <v>0</v>
      </c>
      <c r="E1544" t="e">
        <f t="shared" ca="1" si="59"/>
        <v>#N/A</v>
      </c>
      <c r="F1544">
        <f t="shared" si="58"/>
        <v>1</v>
      </c>
    </row>
    <row r="1545" spans="1:6">
      <c r="A1545" t="s">
        <v>8</v>
      </c>
      <c r="B1545">
        <v>8</v>
      </c>
      <c r="C1545">
        <v>2</v>
      </c>
      <c r="D1545" t="b" cm="1">
        <f t="array" aca="1" ref="D1545" ca="1">OR(INDEX(積み上げ状況,20-C1545+1,B1545)=A1545,INDEX('040_現在位置'!$I$23:$R$43,21-C1545+1,B1545)=A1545)</f>
        <v>0</v>
      </c>
      <c r="E1545" t="e">
        <f t="shared" ca="1" si="59"/>
        <v>#N/A</v>
      </c>
      <c r="F1545">
        <f t="shared" si="58"/>
        <v>2</v>
      </c>
    </row>
    <row r="1546" spans="1:6">
      <c r="A1546" t="s">
        <v>8</v>
      </c>
      <c r="B1546">
        <v>8</v>
      </c>
      <c r="C1546">
        <v>3</v>
      </c>
      <c r="D1546" t="b" cm="1">
        <f t="array" aca="1" ref="D1546" ca="1">OR(INDEX(積み上げ状況,20-C1546+1,B1546)=A1546,INDEX('040_現在位置'!$I$23:$R$43,21-C1546+1,B1546)=A1546)</f>
        <v>0</v>
      </c>
      <c r="E1546" t="e">
        <f t="shared" ca="1" si="59"/>
        <v>#N/A</v>
      </c>
      <c r="F1546">
        <f t="shared" si="58"/>
        <v>3</v>
      </c>
    </row>
    <row r="1547" spans="1:6">
      <c r="A1547" t="s">
        <v>8</v>
      </c>
      <c r="B1547">
        <v>8</v>
      </c>
      <c r="C1547">
        <v>4</v>
      </c>
      <c r="D1547" t="b" cm="1">
        <f t="array" aca="1" ref="D1547" ca="1">OR(INDEX(積み上げ状況,20-C1547+1,B1547)=A1547,INDEX('040_現在位置'!$I$23:$R$43,21-C1547+1,B1547)=A1547)</f>
        <v>0</v>
      </c>
      <c r="E1547" t="e">
        <f t="shared" ca="1" si="59"/>
        <v>#N/A</v>
      </c>
      <c r="F1547">
        <f t="shared" si="58"/>
        <v>4</v>
      </c>
    </row>
    <row r="1548" spans="1:6">
      <c r="A1548" t="s">
        <v>8</v>
      </c>
      <c r="B1548">
        <v>8</v>
      </c>
      <c r="C1548">
        <v>5</v>
      </c>
      <c r="D1548" t="b" cm="1">
        <f t="array" aca="1" ref="D1548" ca="1">OR(INDEX(積み上げ状況,20-C1548+1,B1548)=A1548,INDEX('040_現在位置'!$I$23:$R$43,21-C1548+1,B1548)=A1548)</f>
        <v>0</v>
      </c>
      <c r="E1548" t="e">
        <f t="shared" ca="1" si="59"/>
        <v>#N/A</v>
      </c>
      <c r="F1548">
        <f t="shared" si="58"/>
        <v>5</v>
      </c>
    </row>
    <row r="1549" spans="1:6">
      <c r="A1549" t="s">
        <v>8</v>
      </c>
      <c r="B1549">
        <v>8</v>
      </c>
      <c r="C1549">
        <v>6</v>
      </c>
      <c r="D1549" t="b" cm="1">
        <f t="array" aca="1" ref="D1549" ca="1">OR(INDEX(積み上げ状況,20-C1549+1,B1549)=A1549,INDEX('040_現在位置'!$I$23:$R$43,21-C1549+1,B1549)=A1549)</f>
        <v>0</v>
      </c>
      <c r="E1549" t="e">
        <f t="shared" ca="1" si="59"/>
        <v>#N/A</v>
      </c>
      <c r="F1549">
        <f t="shared" ref="F1549:F1580" si="60">C1549</f>
        <v>6</v>
      </c>
    </row>
    <row r="1550" spans="1:6">
      <c r="A1550" t="s">
        <v>8</v>
      </c>
      <c r="B1550">
        <v>8</v>
      </c>
      <c r="C1550">
        <v>7</v>
      </c>
      <c r="D1550" t="b" cm="1">
        <f t="array" aca="1" ref="D1550" ca="1">OR(INDEX(積み上げ状況,20-C1550+1,B1550)=A1550,INDEX('040_現在位置'!$I$23:$R$43,21-C1550+1,B1550)=A1550)</f>
        <v>0</v>
      </c>
      <c r="E1550" t="e">
        <f t="shared" ca="1" si="59"/>
        <v>#N/A</v>
      </c>
      <c r="F1550">
        <f t="shared" si="60"/>
        <v>7</v>
      </c>
    </row>
    <row r="1551" spans="1:6">
      <c r="A1551" t="s">
        <v>8</v>
      </c>
      <c r="B1551">
        <v>8</v>
      </c>
      <c r="C1551">
        <v>8</v>
      </c>
      <c r="D1551" t="b" cm="1">
        <f t="array" aca="1" ref="D1551" ca="1">OR(INDEX(積み上げ状況,20-C1551+1,B1551)=A1551,INDEX('040_現在位置'!$I$23:$R$43,21-C1551+1,B1551)=A1551)</f>
        <v>0</v>
      </c>
      <c r="E1551" t="e">
        <f t="shared" ca="1" si="59"/>
        <v>#N/A</v>
      </c>
      <c r="F1551">
        <f t="shared" si="60"/>
        <v>8</v>
      </c>
    </row>
    <row r="1552" spans="1:6">
      <c r="A1552" t="s">
        <v>8</v>
      </c>
      <c r="B1552">
        <v>8</v>
      </c>
      <c r="C1552">
        <v>9</v>
      </c>
      <c r="D1552" t="b" cm="1">
        <f t="array" aca="1" ref="D1552" ca="1">OR(INDEX(積み上げ状況,20-C1552+1,B1552)=A1552,INDEX('040_現在位置'!$I$23:$R$43,21-C1552+1,B1552)=A1552)</f>
        <v>0</v>
      </c>
      <c r="E1552" t="e">
        <f t="shared" ca="1" si="59"/>
        <v>#N/A</v>
      </c>
      <c r="F1552">
        <f t="shared" si="60"/>
        <v>9</v>
      </c>
    </row>
    <row r="1553" spans="1:6">
      <c r="A1553" t="s">
        <v>8</v>
      </c>
      <c r="B1553">
        <v>8</v>
      </c>
      <c r="C1553">
        <v>10</v>
      </c>
      <c r="D1553" t="b" cm="1">
        <f t="array" aca="1" ref="D1553" ca="1">OR(INDEX(積み上げ状況,20-C1553+1,B1553)=A1553,INDEX('040_現在位置'!$I$23:$R$43,21-C1553+1,B1553)=A1553)</f>
        <v>0</v>
      </c>
      <c r="E1553" t="e">
        <f t="shared" ca="1" si="59"/>
        <v>#N/A</v>
      </c>
      <c r="F1553">
        <f t="shared" si="60"/>
        <v>10</v>
      </c>
    </row>
    <row r="1554" spans="1:6">
      <c r="A1554" t="s">
        <v>8</v>
      </c>
      <c r="B1554">
        <v>8</v>
      </c>
      <c r="C1554">
        <v>11</v>
      </c>
      <c r="D1554" t="b" cm="1">
        <f t="array" aca="1" ref="D1554" ca="1">OR(INDEX(積み上げ状況,20-C1554+1,B1554)=A1554,INDEX('040_現在位置'!$I$23:$R$43,21-C1554+1,B1554)=A1554)</f>
        <v>0</v>
      </c>
      <c r="E1554" t="e">
        <f t="shared" ca="1" si="59"/>
        <v>#N/A</v>
      </c>
      <c r="F1554">
        <f t="shared" si="60"/>
        <v>11</v>
      </c>
    </row>
    <row r="1555" spans="1:6">
      <c r="A1555" t="s">
        <v>8</v>
      </c>
      <c r="B1555">
        <v>8</v>
      </c>
      <c r="C1555">
        <v>12</v>
      </c>
      <c r="D1555" t="b" cm="1">
        <f t="array" aca="1" ref="D1555" ca="1">OR(INDEX(積み上げ状況,20-C1555+1,B1555)=A1555,INDEX('040_現在位置'!$I$23:$R$43,21-C1555+1,B1555)=A1555)</f>
        <v>0</v>
      </c>
      <c r="E1555" t="e">
        <f t="shared" ca="1" si="59"/>
        <v>#N/A</v>
      </c>
      <c r="F1555">
        <f t="shared" si="60"/>
        <v>12</v>
      </c>
    </row>
    <row r="1556" spans="1:6">
      <c r="A1556" t="s">
        <v>8</v>
      </c>
      <c r="B1556">
        <v>8</v>
      </c>
      <c r="C1556">
        <v>13</v>
      </c>
      <c r="D1556" t="b" cm="1">
        <f t="array" aca="1" ref="D1556" ca="1">OR(INDEX(積み上げ状況,20-C1556+1,B1556)=A1556,INDEX('040_現在位置'!$I$23:$R$43,21-C1556+1,B1556)=A1556)</f>
        <v>0</v>
      </c>
      <c r="E1556" t="e">
        <f t="shared" ca="1" si="59"/>
        <v>#N/A</v>
      </c>
      <c r="F1556">
        <f t="shared" si="60"/>
        <v>13</v>
      </c>
    </row>
    <row r="1557" spans="1:6">
      <c r="A1557" t="s">
        <v>8</v>
      </c>
      <c r="B1557">
        <v>8</v>
      </c>
      <c r="C1557">
        <v>14</v>
      </c>
      <c r="D1557" t="b" cm="1">
        <f t="array" aca="1" ref="D1557" ca="1">OR(INDEX(積み上げ状況,20-C1557+1,B1557)=A1557,INDEX('040_現在位置'!$I$23:$R$43,21-C1557+1,B1557)=A1557)</f>
        <v>0</v>
      </c>
      <c r="E1557" t="e">
        <f t="shared" ca="1" si="59"/>
        <v>#N/A</v>
      </c>
      <c r="F1557">
        <f t="shared" si="60"/>
        <v>14</v>
      </c>
    </row>
    <row r="1558" spans="1:6">
      <c r="A1558" t="s">
        <v>8</v>
      </c>
      <c r="B1558">
        <v>8</v>
      </c>
      <c r="C1558">
        <v>15</v>
      </c>
      <c r="D1558" t="b" cm="1">
        <f t="array" aca="1" ref="D1558" ca="1">OR(INDEX(積み上げ状況,20-C1558+1,B1558)=A1558,INDEX('040_現在位置'!$I$23:$R$43,21-C1558+1,B1558)=A1558)</f>
        <v>0</v>
      </c>
      <c r="E1558" t="e">
        <f t="shared" ca="1" si="59"/>
        <v>#N/A</v>
      </c>
      <c r="F1558">
        <f t="shared" si="60"/>
        <v>15</v>
      </c>
    </row>
    <row r="1559" spans="1:6">
      <c r="A1559" t="s">
        <v>8</v>
      </c>
      <c r="B1559">
        <v>8</v>
      </c>
      <c r="C1559">
        <v>16</v>
      </c>
      <c r="D1559" t="b" cm="1">
        <f t="array" aca="1" ref="D1559" ca="1">OR(INDEX(積み上げ状況,20-C1559+1,B1559)=A1559,INDEX('040_現在位置'!$I$23:$R$43,21-C1559+1,B1559)=A1559)</f>
        <v>0</v>
      </c>
      <c r="E1559" t="e">
        <f t="shared" ca="1" si="59"/>
        <v>#N/A</v>
      </c>
      <c r="F1559">
        <f t="shared" si="60"/>
        <v>16</v>
      </c>
    </row>
    <row r="1560" spans="1:6">
      <c r="A1560" t="s">
        <v>8</v>
      </c>
      <c r="B1560">
        <v>8</v>
      </c>
      <c r="C1560">
        <v>17</v>
      </c>
      <c r="D1560" t="b" cm="1">
        <f t="array" aca="1" ref="D1560" ca="1">OR(INDEX(積み上げ状況,20-C1560+1,B1560)=A1560,INDEX('040_現在位置'!$I$23:$R$43,21-C1560+1,B1560)=A1560)</f>
        <v>0</v>
      </c>
      <c r="E1560" t="e">
        <f t="shared" ca="1" si="59"/>
        <v>#N/A</v>
      </c>
      <c r="F1560">
        <f t="shared" si="60"/>
        <v>17</v>
      </c>
    </row>
    <row r="1561" spans="1:6">
      <c r="A1561" t="s">
        <v>8</v>
      </c>
      <c r="B1561">
        <v>8</v>
      </c>
      <c r="C1561">
        <v>18</v>
      </c>
      <c r="D1561" t="b" cm="1">
        <f t="array" aca="1" ref="D1561" ca="1">OR(INDEX(積み上げ状況,20-C1561+1,B1561)=A1561,INDEX('040_現在位置'!$I$23:$R$43,21-C1561+1,B1561)=A1561)</f>
        <v>0</v>
      </c>
      <c r="E1561" t="e">
        <f t="shared" ca="1" si="59"/>
        <v>#N/A</v>
      </c>
      <c r="F1561">
        <f t="shared" si="60"/>
        <v>18</v>
      </c>
    </row>
    <row r="1562" spans="1:6">
      <c r="A1562" t="s">
        <v>8</v>
      </c>
      <c r="B1562">
        <v>8</v>
      </c>
      <c r="C1562">
        <v>19</v>
      </c>
      <c r="D1562" t="b" cm="1">
        <f t="array" aca="1" ref="D1562" ca="1">OR(INDEX(積み上げ状況,20-C1562+1,B1562)=A1562,INDEX('040_現在位置'!$I$23:$R$43,21-C1562+1,B1562)=A1562)</f>
        <v>0</v>
      </c>
      <c r="E1562" t="e">
        <f t="shared" ca="1" si="59"/>
        <v>#N/A</v>
      </c>
      <c r="F1562">
        <f t="shared" si="60"/>
        <v>19</v>
      </c>
    </row>
    <row r="1563" spans="1:6">
      <c r="A1563" t="s">
        <v>8</v>
      </c>
      <c r="B1563">
        <v>8</v>
      </c>
      <c r="C1563">
        <v>20</v>
      </c>
      <c r="D1563" t="b" cm="1">
        <f t="array" aca="1" ref="D1563" ca="1">OR(INDEX(積み上げ状況,20-C1563+1,B1563)=A1563,INDEX('040_現在位置'!$I$23:$R$43,21-C1563+1,B1563)=A1563)</f>
        <v>0</v>
      </c>
      <c r="E1563" t="e">
        <f t="shared" ca="1" si="59"/>
        <v>#N/A</v>
      </c>
      <c r="F1563">
        <f t="shared" si="60"/>
        <v>20</v>
      </c>
    </row>
    <row r="1564" spans="1:6">
      <c r="A1564" t="s">
        <v>8</v>
      </c>
      <c r="B1564">
        <v>9</v>
      </c>
      <c r="C1564">
        <v>1</v>
      </c>
      <c r="D1564" t="b" cm="1">
        <f t="array" aca="1" ref="D1564" ca="1">OR(INDEX(積み上げ状況,20-C1564+1,B1564)=A1564,INDEX('040_現在位置'!$I$23:$R$43,21-C1564+1,B1564)=A1564)</f>
        <v>0</v>
      </c>
      <c r="E1564" t="e">
        <f t="shared" ca="1" si="59"/>
        <v>#N/A</v>
      </c>
      <c r="F1564">
        <f t="shared" si="60"/>
        <v>1</v>
      </c>
    </row>
    <row r="1565" spans="1:6">
      <c r="A1565" t="s">
        <v>8</v>
      </c>
      <c r="B1565">
        <v>9</v>
      </c>
      <c r="C1565">
        <v>2</v>
      </c>
      <c r="D1565" t="b" cm="1">
        <f t="array" aca="1" ref="D1565" ca="1">OR(INDEX(積み上げ状況,20-C1565+1,B1565)=A1565,INDEX('040_現在位置'!$I$23:$R$43,21-C1565+1,B1565)=A1565)</f>
        <v>0</v>
      </c>
      <c r="E1565" t="e">
        <f t="shared" ca="1" si="59"/>
        <v>#N/A</v>
      </c>
      <c r="F1565">
        <f t="shared" si="60"/>
        <v>2</v>
      </c>
    </row>
    <row r="1566" spans="1:6">
      <c r="A1566" t="s">
        <v>8</v>
      </c>
      <c r="B1566">
        <v>9</v>
      </c>
      <c r="C1566">
        <v>3</v>
      </c>
      <c r="D1566" t="b" cm="1">
        <f t="array" aca="1" ref="D1566" ca="1">OR(INDEX(積み上げ状況,20-C1566+1,B1566)=A1566,INDEX('040_現在位置'!$I$23:$R$43,21-C1566+1,B1566)=A1566)</f>
        <v>0</v>
      </c>
      <c r="E1566" t="e">
        <f t="shared" ca="1" si="59"/>
        <v>#N/A</v>
      </c>
      <c r="F1566">
        <f t="shared" si="60"/>
        <v>3</v>
      </c>
    </row>
    <row r="1567" spans="1:6">
      <c r="A1567" t="s">
        <v>8</v>
      </c>
      <c r="B1567">
        <v>9</v>
      </c>
      <c r="C1567">
        <v>4</v>
      </c>
      <c r="D1567" t="b" cm="1">
        <f t="array" aca="1" ref="D1567" ca="1">OR(INDEX(積み上げ状況,20-C1567+1,B1567)=A1567,INDEX('040_現在位置'!$I$23:$R$43,21-C1567+1,B1567)=A1567)</f>
        <v>0</v>
      </c>
      <c r="E1567" t="e">
        <f t="shared" ca="1" si="59"/>
        <v>#N/A</v>
      </c>
      <c r="F1567">
        <f t="shared" si="60"/>
        <v>4</v>
      </c>
    </row>
    <row r="1568" spans="1:6">
      <c r="A1568" t="s">
        <v>8</v>
      </c>
      <c r="B1568">
        <v>9</v>
      </c>
      <c r="C1568">
        <v>5</v>
      </c>
      <c r="D1568" t="b" cm="1">
        <f t="array" aca="1" ref="D1568" ca="1">OR(INDEX(積み上げ状況,20-C1568+1,B1568)=A1568,INDEX('040_現在位置'!$I$23:$R$43,21-C1568+1,B1568)=A1568)</f>
        <v>0</v>
      </c>
      <c r="E1568" t="e">
        <f t="shared" ca="1" si="59"/>
        <v>#N/A</v>
      </c>
      <c r="F1568">
        <f t="shared" si="60"/>
        <v>5</v>
      </c>
    </row>
    <row r="1569" spans="1:6">
      <c r="A1569" t="s">
        <v>8</v>
      </c>
      <c r="B1569">
        <v>9</v>
      </c>
      <c r="C1569">
        <v>6</v>
      </c>
      <c r="D1569" t="b" cm="1">
        <f t="array" aca="1" ref="D1569" ca="1">OR(INDEX(積み上げ状況,20-C1569+1,B1569)=A1569,INDEX('040_現在位置'!$I$23:$R$43,21-C1569+1,B1569)=A1569)</f>
        <v>0</v>
      </c>
      <c r="E1569" t="e">
        <f t="shared" ca="1" si="59"/>
        <v>#N/A</v>
      </c>
      <c r="F1569">
        <f t="shared" si="60"/>
        <v>6</v>
      </c>
    </row>
    <row r="1570" spans="1:6">
      <c r="A1570" t="s">
        <v>8</v>
      </c>
      <c r="B1570">
        <v>9</v>
      </c>
      <c r="C1570">
        <v>7</v>
      </c>
      <c r="D1570" t="b" cm="1">
        <f t="array" aca="1" ref="D1570" ca="1">OR(INDEX(積み上げ状況,20-C1570+1,B1570)=A1570,INDEX('040_現在位置'!$I$23:$R$43,21-C1570+1,B1570)=A1570)</f>
        <v>0</v>
      </c>
      <c r="E1570" t="e">
        <f t="shared" ca="1" si="59"/>
        <v>#N/A</v>
      </c>
      <c r="F1570">
        <f t="shared" si="60"/>
        <v>7</v>
      </c>
    </row>
    <row r="1571" spans="1:6">
      <c r="A1571" t="s">
        <v>8</v>
      </c>
      <c r="B1571">
        <v>9</v>
      </c>
      <c r="C1571">
        <v>8</v>
      </c>
      <c r="D1571" t="b" cm="1">
        <f t="array" aca="1" ref="D1571" ca="1">OR(INDEX(積み上げ状況,20-C1571+1,B1571)=A1571,INDEX('040_現在位置'!$I$23:$R$43,21-C1571+1,B1571)=A1571)</f>
        <v>0</v>
      </c>
      <c r="E1571" t="e">
        <f t="shared" ca="1" si="59"/>
        <v>#N/A</v>
      </c>
      <c r="F1571">
        <f t="shared" si="60"/>
        <v>8</v>
      </c>
    </row>
    <row r="1572" spans="1:6">
      <c r="A1572" t="s">
        <v>8</v>
      </c>
      <c r="B1572">
        <v>9</v>
      </c>
      <c r="C1572">
        <v>9</v>
      </c>
      <c r="D1572" t="b" cm="1">
        <f t="array" aca="1" ref="D1572" ca="1">OR(INDEX(積み上げ状況,20-C1572+1,B1572)=A1572,INDEX('040_現在位置'!$I$23:$R$43,21-C1572+1,B1572)=A1572)</f>
        <v>0</v>
      </c>
      <c r="E1572" t="e">
        <f t="shared" ca="1" si="59"/>
        <v>#N/A</v>
      </c>
      <c r="F1572">
        <f t="shared" si="60"/>
        <v>9</v>
      </c>
    </row>
    <row r="1573" spans="1:6">
      <c r="A1573" t="s">
        <v>8</v>
      </c>
      <c r="B1573">
        <v>9</v>
      </c>
      <c r="C1573">
        <v>10</v>
      </c>
      <c r="D1573" t="b" cm="1">
        <f t="array" aca="1" ref="D1573" ca="1">OR(INDEX(積み上げ状況,20-C1573+1,B1573)=A1573,INDEX('040_現在位置'!$I$23:$R$43,21-C1573+1,B1573)=A1573)</f>
        <v>0</v>
      </c>
      <c r="E1573" t="e">
        <f t="shared" ref="E1573:E1603" ca="1" si="61">IF(D1573,B1573,NA())</f>
        <v>#N/A</v>
      </c>
      <c r="F1573">
        <f t="shared" si="60"/>
        <v>10</v>
      </c>
    </row>
    <row r="1574" spans="1:6">
      <c r="A1574" t="s">
        <v>8</v>
      </c>
      <c r="B1574">
        <v>9</v>
      </c>
      <c r="C1574">
        <v>11</v>
      </c>
      <c r="D1574" t="b" cm="1">
        <f t="array" aca="1" ref="D1574" ca="1">OR(INDEX(積み上げ状況,20-C1574+1,B1574)=A1574,INDEX('040_現在位置'!$I$23:$R$43,21-C1574+1,B1574)=A1574)</f>
        <v>0</v>
      </c>
      <c r="E1574" t="e">
        <f t="shared" ca="1" si="61"/>
        <v>#N/A</v>
      </c>
      <c r="F1574">
        <f t="shared" si="60"/>
        <v>11</v>
      </c>
    </row>
    <row r="1575" spans="1:6">
      <c r="A1575" t="s">
        <v>8</v>
      </c>
      <c r="B1575">
        <v>9</v>
      </c>
      <c r="C1575">
        <v>12</v>
      </c>
      <c r="D1575" t="b" cm="1">
        <f t="array" aca="1" ref="D1575" ca="1">OR(INDEX(積み上げ状況,20-C1575+1,B1575)=A1575,INDEX('040_現在位置'!$I$23:$R$43,21-C1575+1,B1575)=A1575)</f>
        <v>0</v>
      </c>
      <c r="E1575" t="e">
        <f t="shared" ca="1" si="61"/>
        <v>#N/A</v>
      </c>
      <c r="F1575">
        <f t="shared" si="60"/>
        <v>12</v>
      </c>
    </row>
    <row r="1576" spans="1:6">
      <c r="A1576" t="s">
        <v>8</v>
      </c>
      <c r="B1576">
        <v>9</v>
      </c>
      <c r="C1576">
        <v>13</v>
      </c>
      <c r="D1576" t="b" cm="1">
        <f t="array" aca="1" ref="D1576" ca="1">OR(INDEX(積み上げ状況,20-C1576+1,B1576)=A1576,INDEX('040_現在位置'!$I$23:$R$43,21-C1576+1,B1576)=A1576)</f>
        <v>0</v>
      </c>
      <c r="E1576" t="e">
        <f t="shared" ca="1" si="61"/>
        <v>#N/A</v>
      </c>
      <c r="F1576">
        <f t="shared" si="60"/>
        <v>13</v>
      </c>
    </row>
    <row r="1577" spans="1:6">
      <c r="A1577" t="s">
        <v>8</v>
      </c>
      <c r="B1577">
        <v>9</v>
      </c>
      <c r="C1577">
        <v>14</v>
      </c>
      <c r="D1577" t="b" cm="1">
        <f t="array" aca="1" ref="D1577" ca="1">OR(INDEX(積み上げ状況,20-C1577+1,B1577)=A1577,INDEX('040_現在位置'!$I$23:$R$43,21-C1577+1,B1577)=A1577)</f>
        <v>0</v>
      </c>
      <c r="E1577" t="e">
        <f t="shared" ca="1" si="61"/>
        <v>#N/A</v>
      </c>
      <c r="F1577">
        <f t="shared" si="60"/>
        <v>14</v>
      </c>
    </row>
    <row r="1578" spans="1:6">
      <c r="A1578" t="s">
        <v>8</v>
      </c>
      <c r="B1578">
        <v>9</v>
      </c>
      <c r="C1578">
        <v>15</v>
      </c>
      <c r="D1578" t="b" cm="1">
        <f t="array" aca="1" ref="D1578" ca="1">OR(INDEX(積み上げ状況,20-C1578+1,B1578)=A1578,INDEX('040_現在位置'!$I$23:$R$43,21-C1578+1,B1578)=A1578)</f>
        <v>0</v>
      </c>
      <c r="E1578" t="e">
        <f t="shared" ca="1" si="61"/>
        <v>#N/A</v>
      </c>
      <c r="F1578">
        <f t="shared" si="60"/>
        <v>15</v>
      </c>
    </row>
    <row r="1579" spans="1:6">
      <c r="A1579" t="s">
        <v>8</v>
      </c>
      <c r="B1579">
        <v>9</v>
      </c>
      <c r="C1579">
        <v>16</v>
      </c>
      <c r="D1579" t="b" cm="1">
        <f t="array" aca="1" ref="D1579" ca="1">OR(INDEX(積み上げ状況,20-C1579+1,B1579)=A1579,INDEX('040_現在位置'!$I$23:$R$43,21-C1579+1,B1579)=A1579)</f>
        <v>0</v>
      </c>
      <c r="E1579" t="e">
        <f t="shared" ca="1" si="61"/>
        <v>#N/A</v>
      </c>
      <c r="F1579">
        <f t="shared" si="60"/>
        <v>16</v>
      </c>
    </row>
    <row r="1580" spans="1:6">
      <c r="A1580" t="s">
        <v>8</v>
      </c>
      <c r="B1580">
        <v>9</v>
      </c>
      <c r="C1580">
        <v>17</v>
      </c>
      <c r="D1580" t="b" cm="1">
        <f t="array" aca="1" ref="D1580" ca="1">OR(INDEX(積み上げ状況,20-C1580+1,B1580)=A1580,INDEX('040_現在位置'!$I$23:$R$43,21-C1580+1,B1580)=A1580)</f>
        <v>0</v>
      </c>
      <c r="E1580" t="e">
        <f t="shared" ca="1" si="61"/>
        <v>#N/A</v>
      </c>
      <c r="F1580">
        <f t="shared" si="60"/>
        <v>17</v>
      </c>
    </row>
    <row r="1581" spans="1:6">
      <c r="A1581" t="s">
        <v>8</v>
      </c>
      <c r="B1581">
        <v>9</v>
      </c>
      <c r="C1581">
        <v>18</v>
      </c>
      <c r="D1581" t="b" cm="1">
        <f t="array" aca="1" ref="D1581" ca="1">OR(INDEX(積み上げ状況,20-C1581+1,B1581)=A1581,INDEX('040_現在位置'!$I$23:$R$43,21-C1581+1,B1581)=A1581)</f>
        <v>0</v>
      </c>
      <c r="E1581" t="e">
        <f t="shared" ca="1" si="61"/>
        <v>#N/A</v>
      </c>
      <c r="F1581">
        <f t="shared" ref="F1581:F1603" si="62">C1581</f>
        <v>18</v>
      </c>
    </row>
    <row r="1582" spans="1:6">
      <c r="A1582" t="s">
        <v>8</v>
      </c>
      <c r="B1582">
        <v>9</v>
      </c>
      <c r="C1582">
        <v>19</v>
      </c>
      <c r="D1582" t="b" cm="1">
        <f t="array" aca="1" ref="D1582" ca="1">OR(INDEX(積み上げ状況,20-C1582+1,B1582)=A1582,INDEX('040_現在位置'!$I$23:$R$43,21-C1582+1,B1582)=A1582)</f>
        <v>0</v>
      </c>
      <c r="E1582" t="e">
        <f t="shared" ca="1" si="61"/>
        <v>#N/A</v>
      </c>
      <c r="F1582">
        <f t="shared" si="62"/>
        <v>19</v>
      </c>
    </row>
    <row r="1583" spans="1:6">
      <c r="A1583" t="s">
        <v>8</v>
      </c>
      <c r="B1583">
        <v>9</v>
      </c>
      <c r="C1583">
        <v>20</v>
      </c>
      <c r="D1583" t="b" cm="1">
        <f t="array" aca="1" ref="D1583" ca="1">OR(INDEX(積み上げ状況,20-C1583+1,B1583)=A1583,INDEX('040_現在位置'!$I$23:$R$43,21-C1583+1,B1583)=A1583)</f>
        <v>0</v>
      </c>
      <c r="E1583" t="e">
        <f t="shared" ca="1" si="61"/>
        <v>#N/A</v>
      </c>
      <c r="F1583">
        <f t="shared" si="62"/>
        <v>20</v>
      </c>
    </row>
    <row r="1584" spans="1:6">
      <c r="A1584" t="s">
        <v>8</v>
      </c>
      <c r="B1584">
        <v>10</v>
      </c>
      <c r="C1584">
        <v>1</v>
      </c>
      <c r="D1584" t="b" cm="1">
        <f t="array" aca="1" ref="D1584" ca="1">OR(INDEX(積み上げ状況,20-C1584+1,B1584)=A1584,INDEX('040_現在位置'!$I$23:$R$43,21-C1584+1,B1584)=A1584)</f>
        <v>0</v>
      </c>
      <c r="E1584" t="e">
        <f t="shared" ca="1" si="61"/>
        <v>#N/A</v>
      </c>
      <c r="F1584">
        <f t="shared" si="62"/>
        <v>1</v>
      </c>
    </row>
    <row r="1585" spans="1:6">
      <c r="A1585" t="s">
        <v>8</v>
      </c>
      <c r="B1585">
        <v>10</v>
      </c>
      <c r="C1585">
        <v>2</v>
      </c>
      <c r="D1585" t="b" cm="1">
        <f t="array" aca="1" ref="D1585" ca="1">OR(INDEX(積み上げ状況,20-C1585+1,B1585)=A1585,INDEX('040_現在位置'!$I$23:$R$43,21-C1585+1,B1585)=A1585)</f>
        <v>0</v>
      </c>
      <c r="E1585" t="e">
        <f t="shared" ca="1" si="61"/>
        <v>#N/A</v>
      </c>
      <c r="F1585">
        <f t="shared" si="62"/>
        <v>2</v>
      </c>
    </row>
    <row r="1586" spans="1:6">
      <c r="A1586" t="s">
        <v>8</v>
      </c>
      <c r="B1586">
        <v>10</v>
      </c>
      <c r="C1586">
        <v>3</v>
      </c>
      <c r="D1586" t="b" cm="1">
        <f t="array" aca="1" ref="D1586" ca="1">OR(INDEX(積み上げ状況,20-C1586+1,B1586)=A1586,INDEX('040_現在位置'!$I$23:$R$43,21-C1586+1,B1586)=A1586)</f>
        <v>0</v>
      </c>
      <c r="E1586" t="e">
        <f t="shared" ca="1" si="61"/>
        <v>#N/A</v>
      </c>
      <c r="F1586">
        <f t="shared" si="62"/>
        <v>3</v>
      </c>
    </row>
    <row r="1587" spans="1:6">
      <c r="A1587" t="s">
        <v>8</v>
      </c>
      <c r="B1587">
        <v>10</v>
      </c>
      <c r="C1587">
        <v>4</v>
      </c>
      <c r="D1587" t="b" cm="1">
        <f t="array" aca="1" ref="D1587" ca="1">OR(INDEX(積み上げ状況,20-C1587+1,B1587)=A1587,INDEX('040_現在位置'!$I$23:$R$43,21-C1587+1,B1587)=A1587)</f>
        <v>0</v>
      </c>
      <c r="E1587" t="e">
        <f t="shared" ca="1" si="61"/>
        <v>#N/A</v>
      </c>
      <c r="F1587">
        <f t="shared" si="62"/>
        <v>4</v>
      </c>
    </row>
    <row r="1588" spans="1:6">
      <c r="A1588" t="s">
        <v>8</v>
      </c>
      <c r="B1588">
        <v>10</v>
      </c>
      <c r="C1588">
        <v>5</v>
      </c>
      <c r="D1588" t="b" cm="1">
        <f t="array" aca="1" ref="D1588" ca="1">OR(INDEX(積み上げ状況,20-C1588+1,B1588)=A1588,INDEX('040_現在位置'!$I$23:$R$43,21-C1588+1,B1588)=A1588)</f>
        <v>0</v>
      </c>
      <c r="E1588" t="e">
        <f t="shared" ca="1" si="61"/>
        <v>#N/A</v>
      </c>
      <c r="F1588">
        <f t="shared" si="62"/>
        <v>5</v>
      </c>
    </row>
    <row r="1589" spans="1:6">
      <c r="A1589" t="s">
        <v>8</v>
      </c>
      <c r="B1589">
        <v>10</v>
      </c>
      <c r="C1589">
        <v>6</v>
      </c>
      <c r="D1589" t="b" cm="1">
        <f t="array" aca="1" ref="D1589" ca="1">OR(INDEX(積み上げ状況,20-C1589+1,B1589)=A1589,INDEX('040_現在位置'!$I$23:$R$43,21-C1589+1,B1589)=A1589)</f>
        <v>0</v>
      </c>
      <c r="E1589" t="e">
        <f t="shared" ca="1" si="61"/>
        <v>#N/A</v>
      </c>
      <c r="F1589">
        <f t="shared" si="62"/>
        <v>6</v>
      </c>
    </row>
    <row r="1590" spans="1:6">
      <c r="A1590" t="s">
        <v>8</v>
      </c>
      <c r="B1590">
        <v>10</v>
      </c>
      <c r="C1590">
        <v>7</v>
      </c>
      <c r="D1590" t="b" cm="1">
        <f t="array" aca="1" ref="D1590" ca="1">OR(INDEX(積み上げ状況,20-C1590+1,B1590)=A1590,INDEX('040_現在位置'!$I$23:$R$43,21-C1590+1,B1590)=A1590)</f>
        <v>0</v>
      </c>
      <c r="E1590" t="e">
        <f t="shared" ca="1" si="61"/>
        <v>#N/A</v>
      </c>
      <c r="F1590">
        <f t="shared" si="62"/>
        <v>7</v>
      </c>
    </row>
    <row r="1591" spans="1:6">
      <c r="A1591" t="s">
        <v>8</v>
      </c>
      <c r="B1591">
        <v>10</v>
      </c>
      <c r="C1591">
        <v>8</v>
      </c>
      <c r="D1591" t="b" cm="1">
        <f t="array" aca="1" ref="D1591" ca="1">OR(INDEX(積み上げ状況,20-C1591+1,B1591)=A1591,INDEX('040_現在位置'!$I$23:$R$43,21-C1591+1,B1591)=A1591)</f>
        <v>0</v>
      </c>
      <c r="E1591" t="e">
        <f t="shared" ca="1" si="61"/>
        <v>#N/A</v>
      </c>
      <c r="F1591">
        <f t="shared" si="62"/>
        <v>8</v>
      </c>
    </row>
    <row r="1592" spans="1:6">
      <c r="A1592" t="s">
        <v>8</v>
      </c>
      <c r="B1592">
        <v>10</v>
      </c>
      <c r="C1592">
        <v>9</v>
      </c>
      <c r="D1592" t="b" cm="1">
        <f t="array" aca="1" ref="D1592" ca="1">OR(INDEX(積み上げ状況,20-C1592+1,B1592)=A1592,INDEX('040_現在位置'!$I$23:$R$43,21-C1592+1,B1592)=A1592)</f>
        <v>0</v>
      </c>
      <c r="E1592" t="e">
        <f t="shared" ca="1" si="61"/>
        <v>#N/A</v>
      </c>
      <c r="F1592">
        <f t="shared" si="62"/>
        <v>9</v>
      </c>
    </row>
    <row r="1593" spans="1:6">
      <c r="A1593" t="s">
        <v>8</v>
      </c>
      <c r="B1593">
        <v>10</v>
      </c>
      <c r="C1593">
        <v>10</v>
      </c>
      <c r="D1593" t="b" cm="1">
        <f t="array" aca="1" ref="D1593" ca="1">OR(INDEX(積み上げ状況,20-C1593+1,B1593)=A1593,INDEX('040_現在位置'!$I$23:$R$43,21-C1593+1,B1593)=A1593)</f>
        <v>0</v>
      </c>
      <c r="E1593" t="e">
        <f t="shared" ca="1" si="61"/>
        <v>#N/A</v>
      </c>
      <c r="F1593">
        <f t="shared" si="62"/>
        <v>10</v>
      </c>
    </row>
    <row r="1594" spans="1:6">
      <c r="A1594" t="s">
        <v>8</v>
      </c>
      <c r="B1594">
        <v>10</v>
      </c>
      <c r="C1594">
        <v>11</v>
      </c>
      <c r="D1594" t="b" cm="1">
        <f t="array" aca="1" ref="D1594" ca="1">OR(INDEX(積み上げ状況,20-C1594+1,B1594)=A1594,INDEX('040_現在位置'!$I$23:$R$43,21-C1594+1,B1594)=A1594)</f>
        <v>0</v>
      </c>
      <c r="E1594" t="e">
        <f t="shared" ca="1" si="61"/>
        <v>#N/A</v>
      </c>
      <c r="F1594">
        <f t="shared" si="62"/>
        <v>11</v>
      </c>
    </row>
    <row r="1595" spans="1:6">
      <c r="A1595" t="s">
        <v>8</v>
      </c>
      <c r="B1595">
        <v>10</v>
      </c>
      <c r="C1595">
        <v>12</v>
      </c>
      <c r="D1595" t="b" cm="1">
        <f t="array" aca="1" ref="D1595" ca="1">OR(INDEX(積み上げ状況,20-C1595+1,B1595)=A1595,INDEX('040_現在位置'!$I$23:$R$43,21-C1595+1,B1595)=A1595)</f>
        <v>0</v>
      </c>
      <c r="E1595" t="e">
        <f t="shared" ca="1" si="61"/>
        <v>#N/A</v>
      </c>
      <c r="F1595">
        <f t="shared" si="62"/>
        <v>12</v>
      </c>
    </row>
    <row r="1596" spans="1:6">
      <c r="A1596" t="s">
        <v>8</v>
      </c>
      <c r="B1596">
        <v>10</v>
      </c>
      <c r="C1596">
        <v>13</v>
      </c>
      <c r="D1596" t="b" cm="1">
        <f t="array" aca="1" ref="D1596" ca="1">OR(INDEX(積み上げ状況,20-C1596+1,B1596)=A1596,INDEX('040_現在位置'!$I$23:$R$43,21-C1596+1,B1596)=A1596)</f>
        <v>0</v>
      </c>
      <c r="E1596" t="e">
        <f t="shared" ca="1" si="61"/>
        <v>#N/A</v>
      </c>
      <c r="F1596">
        <f t="shared" si="62"/>
        <v>13</v>
      </c>
    </row>
    <row r="1597" spans="1:6">
      <c r="A1597" t="s">
        <v>8</v>
      </c>
      <c r="B1597">
        <v>10</v>
      </c>
      <c r="C1597">
        <v>14</v>
      </c>
      <c r="D1597" t="b" cm="1">
        <f t="array" aca="1" ref="D1597" ca="1">OR(INDEX(積み上げ状況,20-C1597+1,B1597)=A1597,INDEX('040_現在位置'!$I$23:$R$43,21-C1597+1,B1597)=A1597)</f>
        <v>0</v>
      </c>
      <c r="E1597" t="e">
        <f t="shared" ca="1" si="61"/>
        <v>#N/A</v>
      </c>
      <c r="F1597">
        <f t="shared" si="62"/>
        <v>14</v>
      </c>
    </row>
    <row r="1598" spans="1:6">
      <c r="A1598" t="s">
        <v>8</v>
      </c>
      <c r="B1598">
        <v>10</v>
      </c>
      <c r="C1598">
        <v>15</v>
      </c>
      <c r="D1598" t="b" cm="1">
        <f t="array" aca="1" ref="D1598" ca="1">OR(INDEX(積み上げ状況,20-C1598+1,B1598)=A1598,INDEX('040_現在位置'!$I$23:$R$43,21-C1598+1,B1598)=A1598)</f>
        <v>0</v>
      </c>
      <c r="E1598" t="e">
        <f t="shared" ca="1" si="61"/>
        <v>#N/A</v>
      </c>
      <c r="F1598">
        <f t="shared" si="62"/>
        <v>15</v>
      </c>
    </row>
    <row r="1599" spans="1:6">
      <c r="A1599" t="s">
        <v>8</v>
      </c>
      <c r="B1599">
        <v>10</v>
      </c>
      <c r="C1599">
        <v>16</v>
      </c>
      <c r="D1599" t="b" cm="1">
        <f t="array" aca="1" ref="D1599" ca="1">OR(INDEX(積み上げ状況,20-C1599+1,B1599)=A1599,INDEX('040_現在位置'!$I$23:$R$43,21-C1599+1,B1599)=A1599)</f>
        <v>0</v>
      </c>
      <c r="E1599" t="e">
        <f t="shared" ca="1" si="61"/>
        <v>#N/A</v>
      </c>
      <c r="F1599">
        <f t="shared" si="62"/>
        <v>16</v>
      </c>
    </row>
    <row r="1600" spans="1:6">
      <c r="A1600" t="s">
        <v>8</v>
      </c>
      <c r="B1600">
        <v>10</v>
      </c>
      <c r="C1600">
        <v>17</v>
      </c>
      <c r="D1600" t="b" cm="1">
        <f t="array" aca="1" ref="D1600" ca="1">OR(INDEX(積み上げ状況,20-C1600+1,B1600)=A1600,INDEX('040_現在位置'!$I$23:$R$43,21-C1600+1,B1600)=A1600)</f>
        <v>0</v>
      </c>
      <c r="E1600" t="e">
        <f t="shared" ca="1" si="61"/>
        <v>#N/A</v>
      </c>
      <c r="F1600">
        <f t="shared" si="62"/>
        <v>17</v>
      </c>
    </row>
    <row r="1601" spans="1:6">
      <c r="A1601" t="s">
        <v>8</v>
      </c>
      <c r="B1601">
        <v>10</v>
      </c>
      <c r="C1601">
        <v>18</v>
      </c>
      <c r="D1601" t="b" cm="1">
        <f t="array" aca="1" ref="D1601" ca="1">OR(INDEX(積み上げ状況,20-C1601+1,B1601)=A1601,INDEX('040_現在位置'!$I$23:$R$43,21-C1601+1,B1601)=A1601)</f>
        <v>0</v>
      </c>
      <c r="E1601" t="e">
        <f t="shared" ca="1" si="61"/>
        <v>#N/A</v>
      </c>
      <c r="F1601">
        <f t="shared" si="62"/>
        <v>18</v>
      </c>
    </row>
    <row r="1602" spans="1:6">
      <c r="A1602" t="s">
        <v>8</v>
      </c>
      <c r="B1602">
        <v>10</v>
      </c>
      <c r="C1602">
        <v>19</v>
      </c>
      <c r="D1602" t="b" cm="1">
        <f t="array" aca="1" ref="D1602" ca="1">OR(INDEX(積み上げ状況,20-C1602+1,B1602)=A1602,INDEX('040_現在位置'!$I$23:$R$43,21-C1602+1,B1602)=A1602)</f>
        <v>0</v>
      </c>
      <c r="E1602" t="e">
        <f t="shared" ca="1" si="61"/>
        <v>#N/A</v>
      </c>
      <c r="F1602">
        <f t="shared" si="62"/>
        <v>19</v>
      </c>
    </row>
    <row r="1603" spans="1:6">
      <c r="A1603" t="s">
        <v>8</v>
      </c>
      <c r="B1603">
        <v>10</v>
      </c>
      <c r="C1603">
        <v>20</v>
      </c>
      <c r="D1603" t="b" cm="1">
        <f t="array" aca="1" ref="D1603" ca="1">OR(INDEX(積み上げ状況,20-C1603+1,B1603)=A1603,INDEX('040_現在位置'!$I$23:$R$43,21-C1603+1,B1603)=A1603)</f>
        <v>0</v>
      </c>
      <c r="E1603" t="e">
        <f t="shared" ca="1" si="61"/>
        <v>#N/A</v>
      </c>
      <c r="F1603">
        <f t="shared" si="62"/>
        <v>20</v>
      </c>
    </row>
  </sheetData>
  <phoneticPr fontId="1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16</vt:i4>
      </vt:variant>
      <vt:variant>
        <vt:lpstr>名前付き一覧</vt:lpstr>
      </vt:variant>
      <vt:variant>
        <vt:i4>36</vt:i4>
      </vt:variant>
    </vt:vector>
  </HeadingPairs>
  <TitlesOfParts>
    <vt:vector size="52" baseType="lpstr">
      <vt:lpstr>出力</vt:lpstr>
      <vt:lpstr>001_コントローラー</vt:lpstr>
      <vt:lpstr>010_Main</vt:lpstr>
      <vt:lpstr>020_次のミノ</vt:lpstr>
      <vt:lpstr>030_移動の計算</vt:lpstr>
      <vt:lpstr>040_現在位置</vt:lpstr>
      <vt:lpstr>050_積み上げ状況</vt:lpstr>
      <vt:lpstr>060_終了判定</vt:lpstr>
      <vt:lpstr>080_下ブロックと接地中か</vt:lpstr>
      <vt:lpstr>090_落下地点の計算</vt:lpstr>
      <vt:lpstr>操作履歴</vt:lpstr>
      <vt:lpstr>ゲーム設定</vt:lpstr>
      <vt:lpstr>ミノの種類</vt:lpstr>
      <vt:lpstr>ミノの形</vt:lpstr>
      <vt:lpstr>SRS</vt:lpstr>
      <vt:lpstr>散布図による描画</vt:lpstr>
      <vt:lpstr>ゲームオーバーである</vt:lpstr>
      <vt:lpstr>スコア</vt:lpstr>
      <vt:lpstr>ラインを消す</vt:lpstr>
      <vt:lpstr>レベル</vt:lpstr>
      <vt:lpstr>移動の計算結果R</vt:lpstr>
      <vt:lpstr>移動の計算結果X</vt:lpstr>
      <vt:lpstr>移動の計算結果Y</vt:lpstr>
      <vt:lpstr>一気に落とす大きさ</vt:lpstr>
      <vt:lpstr>現在のミノ</vt:lpstr>
      <vt:lpstr>現在の順番</vt:lpstr>
      <vt:lpstr>現在位置</vt:lpstr>
      <vt:lpstr>現在位置X</vt:lpstr>
      <vt:lpstr>現在位置Y</vt:lpstr>
      <vt:lpstr>固定する</vt:lpstr>
      <vt:lpstr>次のミノ</vt:lpstr>
      <vt:lpstr>次のミノ_RAND1計算</vt:lpstr>
      <vt:lpstr>次のミノ_RAND2計算</vt:lpstr>
      <vt:lpstr>次のミノ_初期化</vt:lpstr>
      <vt:lpstr>次のミノ6種類</vt:lpstr>
      <vt:lpstr>次のミノFLG</vt:lpstr>
      <vt:lpstr>次のミノ配置</vt:lpstr>
      <vt:lpstr>'010_Main'!処理開始</vt:lpstr>
      <vt:lpstr>'030_移動の計算'!処理開始</vt:lpstr>
      <vt:lpstr>初期化</vt:lpstr>
      <vt:lpstr>消したライン数</vt:lpstr>
      <vt:lpstr>衝突判定範囲</vt:lpstr>
      <vt:lpstr>積み上げ状況</vt:lpstr>
      <vt:lpstr>積み上げ状況初期化</vt:lpstr>
      <vt:lpstr>接地している</vt:lpstr>
      <vt:lpstr>操作回数</vt:lpstr>
      <vt:lpstr>操作中のミノ</vt:lpstr>
      <vt:lpstr>操作中のミノの回転状況</vt:lpstr>
      <vt:lpstr>直前に押したボタン</vt:lpstr>
      <vt:lpstr>同時に消すライン数</vt:lpstr>
      <vt:lpstr>遊び時間</vt:lpstr>
      <vt:lpstr>落とす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2021-01-27T12:57:13Z</dcterms:created>
  <dcterms:modified xsi:type="dcterms:W3CDTF">2021-01-27T13:19:12Z</dcterms:modified>
</cp:coreProperties>
</file>