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1715" windowHeight="5445"/>
  </bookViews>
  <sheets>
    <sheet name="JUAN" sheetId="1" r:id="rId1"/>
  </sheets>
  <externalReferences>
    <externalReference r:id="rId2"/>
  </externalReferences>
  <definedNames>
    <definedName name="K5.000.000">#REF!</definedName>
  </definedNames>
  <calcPr calcId="144525"/>
</workbook>
</file>

<file path=xl/calcChain.xml><?xml version="1.0" encoding="utf-8"?>
<calcChain xmlns="http://schemas.openxmlformats.org/spreadsheetml/2006/main">
  <c r="C34" i="1" l="1"/>
  <c r="C33" i="1"/>
  <c r="C35" i="1" s="1"/>
  <c r="C36" i="1" s="1"/>
  <c r="C30" i="1"/>
  <c r="C27" i="1"/>
  <c r="C23" i="1"/>
  <c r="D13" i="1"/>
  <c r="D14" i="1" l="1"/>
  <c r="D16" i="1" s="1"/>
  <c r="D18" i="1" s="1"/>
  <c r="C21" i="1" s="1"/>
  <c r="C24" i="1" s="1"/>
  <c r="C26" i="1" l="1"/>
  <c r="C28" i="1" s="1"/>
  <c r="C38" i="1" s="1"/>
  <c r="C25" i="1"/>
</calcChain>
</file>

<file path=xl/sharedStrings.xml><?xml version="1.0" encoding="utf-8"?>
<sst xmlns="http://schemas.openxmlformats.org/spreadsheetml/2006/main" count="26" uniqueCount="26">
  <si>
    <t>JUAN LOPEZ</t>
  </si>
  <si>
    <t>MERIDA ESTADO MERIDA</t>
  </si>
  <si>
    <t xml:space="preserve">RELACION DE INGRESOS Y EGRESOS </t>
  </si>
  <si>
    <t>PARA LA DECLARACION DEFINITIVA DE RENTAS (FORMA 25)</t>
  </si>
  <si>
    <t xml:space="preserve">                          AÑO 2023</t>
  </si>
  <si>
    <t xml:space="preserve">INGRESOS  </t>
  </si>
  <si>
    <t>INGRESOS POR SUELDOS</t>
  </si>
  <si>
    <t>TOTAL INGRESOS</t>
  </si>
  <si>
    <t>EGRESOS</t>
  </si>
  <si>
    <t>COMPRAS</t>
  </si>
  <si>
    <t>TOTAL EGRESOS</t>
  </si>
  <si>
    <t>CONCILIACION DE LA RENTA</t>
  </si>
  <si>
    <t>UTILIDAD (INGRESOS - EGRESOS</t>
  </si>
  <si>
    <t>decrteto</t>
  </si>
  <si>
    <t>DESGRAVAMEN UNICO (774 U.T)</t>
  </si>
  <si>
    <t>ENRRIQUECIMIENTO GRAVABLE</t>
  </si>
  <si>
    <t>APLICACIÓN TARIFA</t>
  </si>
  <si>
    <t>ALICUOTA I.S.L.R  6%</t>
  </si>
  <si>
    <t>total islr por pagar</t>
  </si>
  <si>
    <t>retenciones islr</t>
  </si>
  <si>
    <t>BENEFICIOS FISCALES</t>
  </si>
  <si>
    <t xml:space="preserve">SUSTRAENDO </t>
  </si>
  <si>
    <t>CARGA FAMILIAR</t>
  </si>
  <si>
    <t>REBAJA PERSONAL 10 U.T</t>
  </si>
  <si>
    <t>TOTAL REBAJAS</t>
  </si>
  <si>
    <t>IMPUESTO A COMPENSAR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</si>
</sst>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_(* #,##0.00_);_(* \(#,##0.00\);_(* &quot;-&quot;??_);_(@_)"/>
    <numFmt numFmtId="165" formatCode="_-* #,##0.00\ [$€]_-;\-* #,##0.00\ [$€]_-;_-* &quot;-&quot;??\ [$€]_-;_-@_-"/>
  </numFmts>
  <fonts count="8" x14ac:knownFonts="1"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14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</cellStyleXfs>
  <cellXfs count="20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5" fillId="0" borderId="0" xfId="1" applyFont="1"/>
    <xf numFmtId="164" fontId="4" fillId="0" borderId="1" xfId="0" applyNumberFormat="1" applyFont="1" applyBorder="1"/>
    <xf numFmtId="164" fontId="5" fillId="2" borderId="0" xfId="1" applyFont="1" applyFill="1"/>
    <xf numFmtId="164" fontId="5" fillId="0" borderId="0" xfId="0" applyNumberFormat="1" applyFont="1"/>
    <xf numFmtId="164" fontId="0" fillId="0" borderId="0" xfId="1" applyFont="1"/>
    <xf numFmtId="164" fontId="1" fillId="0" borderId="0" xfId="1" applyFont="1" applyBorder="1"/>
    <xf numFmtId="164" fontId="1" fillId="0" borderId="2" xfId="1" applyFont="1" applyBorder="1"/>
    <xf numFmtId="0" fontId="6" fillId="0" borderId="0" xfId="0" applyFont="1"/>
    <xf numFmtId="164" fontId="3" fillId="0" borderId="0" xfId="1" applyFont="1"/>
    <xf numFmtId="164" fontId="1" fillId="0" borderId="0" xfId="1" applyFont="1"/>
    <xf numFmtId="43" fontId="1" fillId="0" borderId="0" xfId="0" applyNumberFormat="1" applyFont="1"/>
    <xf numFmtId="0" fontId="7" fillId="0" borderId="0" xfId="0" applyFont="1"/>
    <xf numFmtId="164" fontId="2" fillId="0" borderId="0" xfId="0" applyNumberFormat="1" applyFont="1"/>
    <xf numFmtId="164" fontId="0" fillId="0" borderId="0" xfId="0" applyNumberFormat="1"/>
  </cellXfs>
  <cellStyles count="6">
    <cellStyle name="Euro" xfId="2"/>
    <cellStyle name="Millares" xfId="1" builtinId="3"/>
    <cellStyle name="Millares 2" xfId="3"/>
    <cellStyle name="Millares 3" xfId="4"/>
    <cellStyle name="Normal" xfId="0" builtinId="0"/>
    <cellStyle name="Norm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spaldo%20carmen/Respaldo%20Carmen/Disco%20D/Carmen%20Saez/DR.%20APOLINAR/I.S.L.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LR-03"/>
      <sheetName val="ISLR-03 (2)"/>
      <sheetName val="ISLR-03 (3)"/>
      <sheetName val="ISLR-03 (4)"/>
      <sheetName val="ISLR-03 (9)"/>
      <sheetName val="ISLR-03 (16)"/>
      <sheetName val="ISLR-estimada (4)"/>
      <sheetName val="FEB-05"/>
      <sheetName val="MAR-05"/>
      <sheetName val="FERNANDO"/>
      <sheetName val="FERNANDO (2)"/>
      <sheetName val="PATRICIA 2007"/>
      <sheetName val="PATRICIA 2008"/>
      <sheetName val="ISLR-03 (8)"/>
      <sheetName val="ISLR MARCOS 2009"/>
      <sheetName val="ISLR-03 (10)"/>
      <sheetName val="ISLR-03 (11)"/>
      <sheetName val="ISLR-03 (12)"/>
      <sheetName val="ISLR-03 (13)"/>
      <sheetName val="ISLR-03 (14)"/>
      <sheetName val="ISLR-03 (15)"/>
      <sheetName val="FERNANDO (3)"/>
      <sheetName val="ISLR-2009 SR ORDOÑEZ"/>
      <sheetName val="norma"/>
      <sheetName val="ISLR-03 (17)"/>
      <sheetName val="ISLR-03 (18)"/>
      <sheetName val="ISLR-03 (19)"/>
      <sheetName val="ISLR-03 (20)"/>
      <sheetName val="ISLR-03 (21)"/>
      <sheetName val="ISLR-miguel"/>
      <sheetName val="ISLR-JOSE CHAVEZ"/>
      <sheetName val=" DR APOLINAR 2010"/>
      <sheetName val=" DR APOLINAR 2011"/>
      <sheetName val="CARMEN AIDE ROJAS"/>
      <sheetName val="ISLR-MRCOS 2010"/>
      <sheetName val="ISLR-MRCOS 2011"/>
      <sheetName val="norma 2010"/>
      <sheetName val="norma 2011"/>
      <sheetName val="GERARDO JIMENEZ 2011"/>
      <sheetName val="sr gerardo"/>
      <sheetName val="GERMAN ALBA"/>
      <sheetName val="FABIANA DE ALBA"/>
      <sheetName val="adam alba"/>
      <sheetName val="adam alba (2)"/>
      <sheetName val="milagros"/>
      <sheetName val="SRA CARMEN"/>
      <sheetName val="SRA CARMEN (2)"/>
      <sheetName val="JAIMES KLEIBER"/>
      <sheetName val="DUGARTE MARIA"/>
      <sheetName val="DUGARTE OLGA"/>
      <sheetName val="eglee apolinar"/>
      <sheetName val="eglee apolinar 2011"/>
      <sheetName val="ISLR-2009 SR ORDOÑEZ (2)"/>
      <sheetName val="GLEYBIS CAMIULA"/>
      <sheetName val="CARMEN AIDE ROJAS 2011"/>
      <sheetName val="milagros 2011"/>
      <sheetName val="JAIMES KLEIBER 2011"/>
      <sheetName val="DUGARTE MARIA 2011"/>
      <sheetName val="DUGARTE OLGA 2011"/>
      <sheetName val="yeli harmana yuli"/>
      <sheetName val="prima sandra "/>
      <sheetName val="JOEL SRA ALBIS"/>
      <sheetName val="SR PLUTARCO 2012"/>
      <sheetName val="NEREIDITA 2012"/>
      <sheetName val="liyen ferreira 2012"/>
      <sheetName val="CAROLINA PEDRO"/>
      <sheetName val="jose primo"/>
      <sheetName val="andreina dra eljurin 2012"/>
      <sheetName val="rosmary 2012 (2)"/>
      <sheetName val="virginia 2012"/>
      <sheetName val="CARMEN AIDE ROJAS 2012"/>
      <sheetName val="milagros 2012"/>
      <sheetName val="AMIGA MILAGROS"/>
      <sheetName val="ISLR-2012 SR ORDOÑEZ "/>
      <sheetName val="yeli harmana yuli 2012"/>
      <sheetName val="ISLR-2012 SR ORDOÑEZ (3)"/>
      <sheetName val="ISLR-2012 SR ORDOÑEZ (4)"/>
      <sheetName val="ISLR-2013 SR ORDOÑEZ (5)"/>
      <sheetName val="ISLR-MRCOS 2012"/>
      <sheetName val="ISLR-esposa marcos 2012"/>
      <sheetName val="ISLR-esposa esposo gorda"/>
      <sheetName val="ISLR-e gorda (2)"/>
      <sheetName val="ISLR-e gorda (3)"/>
      <sheetName val="PABLO 2013"/>
      <sheetName val="YURAIKA"/>
      <sheetName val="LIYEN 2013"/>
      <sheetName val="SRA YAJAIRA 2013"/>
      <sheetName val="ESPOSO SRA YAJAIRA 2013"/>
      <sheetName val="rosmary 2013"/>
      <sheetName val="ISLR-MRCOS 2013"/>
      <sheetName val="ISLR-esposa marcos 2013"/>
      <sheetName val="jose primo (2)"/>
      <sheetName val="jose joaquin provincial"/>
      <sheetName val="karina SRA ALBIS"/>
      <sheetName val="SR SAMIR"/>
      <sheetName val="karina SRA ALBIS (2)"/>
      <sheetName val="CAROLINA PEDRO 2013"/>
      <sheetName val="añigo nena"/>
      <sheetName val="javier granitos"/>
      <sheetName val="SRA ROSALBA"/>
      <sheetName val="yeli harmana yuli 2013"/>
      <sheetName val="YAMILET 2013"/>
      <sheetName val="gerardo saez"/>
      <sheetName val="esposo darilab"/>
      <sheetName val="YORJIN"/>
      <sheetName val="jose benjamin"/>
      <sheetName val="rafael benjamin"/>
      <sheetName val="hijo dra doris seniat"/>
      <sheetName val="hijo dra doris seniat (2)"/>
      <sheetName val="hijo dra doris seniat (3)"/>
      <sheetName val="hijo dra doris seniat (4)"/>
      <sheetName val="maria jerson"/>
      <sheetName val="maria jerson (2)"/>
      <sheetName val="maria jerson (4)"/>
      <sheetName val="ebed hermano maru"/>
      <sheetName val="ebed hermano maru (2)"/>
      <sheetName val="cesar perez"/>
      <sheetName val="LUISA LEAL 23014"/>
      <sheetName val="luis saez"/>
      <sheetName val="ruben dario hijo"/>
      <sheetName val="VIVIANA CADE¡"/>
      <sheetName val="maria jerson 2014"/>
      <sheetName val="jerson 2014"/>
      <sheetName val="ISLR-MRCOS 2014"/>
      <sheetName val="ISLR-esposa marcos 2014"/>
      <sheetName val="gerardo saez  2014"/>
      <sheetName val="SRA ROSALBA 2014"/>
      <sheetName val="esposo viviana"/>
      <sheetName val="jairo 2014"/>
      <sheetName val="karina SRA ALBIS 2014"/>
      <sheetName val="SRA colombia 2014"/>
      <sheetName val="esposo darilab 2014"/>
      <sheetName val="esposo darilab 2014 (2)"/>
      <sheetName val="SR JAVIER"/>
      <sheetName val="PABLO 2014"/>
      <sheetName val="SR JULIO CANTV (2)"/>
      <sheetName val="cristian inmunotets"/>
      <sheetName val="esposo darilab 2014 (4)"/>
      <sheetName val="ERNESTO ALBORNOZ"/>
      <sheetName val="YAMILET 2014"/>
      <sheetName val="rosmary 2014"/>
      <sheetName val="virginia 2014"/>
      <sheetName val="ISLR-SUEGRA marcos 2014"/>
      <sheetName val="mama sandra"/>
      <sheetName val="LUIS GODOY"/>
      <sheetName val="AMIGA ROSMARY"/>
      <sheetName val="javier granitos 2014"/>
      <sheetName val="HERMANA jerson 2014"/>
      <sheetName val="rafael zerpa"/>
      <sheetName val="MAOLI"/>
      <sheetName val="zandra escapada"/>
      <sheetName val="SR SAMIR  2014"/>
      <sheetName val="ISLR-2014 SR ORDOÑEZ (6)"/>
      <sheetName val="HERMANO SR SAMIR"/>
      <sheetName val="esposa dr hugo"/>
      <sheetName val="cliente jhoner"/>
      <sheetName val="GERARDO 1 SAEZ"/>
      <sheetName val="esposo darilab 2015"/>
      <sheetName val="ISLR-esposa marcos 2015"/>
      <sheetName val="ISLR-MRCOS 2014 (2)"/>
      <sheetName val="maria jerson 2014 (2)"/>
      <sheetName val="jerson 2014 (2)"/>
      <sheetName val="juan lopez"/>
      <sheetName val="reina carlos ortega"/>
      <sheetName val="rosmary 201"/>
      <sheetName val="mama sandra 2015"/>
      <sheetName val="LUISA LEAL 2015"/>
      <sheetName val="esposo viviana (2)"/>
      <sheetName val="VIVIANA CADE¡ (2)"/>
      <sheetName val="sobrino richar viviana"/>
      <sheetName val="dr hugo"/>
      <sheetName val="SRA LIVIA FRUTIKAS"/>
      <sheetName val="amiga manuel parra"/>
      <sheetName val="amiga manuel parra (2)"/>
      <sheetName val="SRA LIBIA FRUTIKAS"/>
      <sheetName val="GERARDO 1 SAEZ (2)"/>
      <sheetName val="flo"/>
      <sheetName val="esposo darilab 2016"/>
      <sheetName val="amiga manuel parra  2016 "/>
      <sheetName val="saul"/>
      <sheetName val="esposa saul"/>
      <sheetName val="MARIA BIOINVER"/>
      <sheetName val="MARIA BIOINVER (2)"/>
      <sheetName val="javier granitos 2016"/>
      <sheetName val="jerson 2016"/>
      <sheetName val="maria jerson 2016"/>
      <sheetName val="ebed hermano maru (3)"/>
      <sheetName val="ISLR-MRCOS 2014 (3)"/>
      <sheetName val="dr emerson"/>
      <sheetName val="dr hugo 2016"/>
      <sheetName val="mama sandra 2016"/>
      <sheetName val="titto valiente"/>
      <sheetName val="titto valiente (2)"/>
      <sheetName val="titto valiente (3)"/>
      <sheetName val="carlos agros"/>
      <sheetName val="carlos agros (2)"/>
      <sheetName val="hermano liseth"/>
      <sheetName val="hermano liseth (2)"/>
      <sheetName val="hermano liseth (3)"/>
      <sheetName val="jonatan migdalia"/>
      <sheetName val="jonatan migdalia (2)"/>
      <sheetName val="jhoel sra albis"/>
      <sheetName val="jhoel sra albis (2)"/>
      <sheetName val="jerson 2017"/>
      <sheetName val="maria jerson 2017"/>
      <sheetName val="yonatan liseth"/>
      <sheetName val="Hoja1"/>
      <sheetName val="miguel primo pedro"/>
      <sheetName val="varios"/>
      <sheetName val="marcos provincial"/>
      <sheetName val="esposa marcos provincial (2)"/>
      <sheetName val="marcos provincial 2021"/>
      <sheetName val="esposa marcos provincial 2021"/>
      <sheetName val="marcos provincial 2022"/>
      <sheetName val="esposa marcos provincial 2022"/>
      <sheetName val="LECY"/>
      <sheetName val="Hoja2"/>
      <sheetName val="LECY (2)"/>
      <sheetName val="ESPOSO YANELLY"/>
      <sheetName val="LIYEN"/>
      <sheetName val="JU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topLeftCell="A10" workbookViewId="0">
      <selection activeCell="D16" sqref="D16"/>
    </sheetView>
  </sheetViews>
  <sheetFormatPr baseColWidth="10" defaultRowHeight="12.75" x14ac:dyDescent="0.2"/>
  <cols>
    <col min="1" max="1" width="15.140625" customWidth="1"/>
    <col min="2" max="2" width="21.28515625" customWidth="1"/>
    <col min="3" max="3" width="28.5703125" customWidth="1"/>
    <col min="4" max="4" width="19.42578125" customWidth="1"/>
    <col min="5" max="5" width="16.85546875" customWidth="1"/>
    <col min="6" max="6" width="12.85546875" bestFit="1" customWidth="1"/>
  </cols>
  <sheetData>
    <row r="1" spans="1:5" ht="18" x14ac:dyDescent="0.25">
      <c r="A1" s="1"/>
      <c r="B1" s="1"/>
      <c r="C1" s="1"/>
      <c r="D1" s="2"/>
      <c r="E1" s="2"/>
    </row>
    <row r="2" spans="1:5" ht="18" x14ac:dyDescent="0.25">
      <c r="A2" s="1" t="s">
        <v>0</v>
      </c>
      <c r="B2" s="1"/>
      <c r="C2" s="1"/>
      <c r="D2" s="2"/>
      <c r="E2" s="2"/>
    </row>
    <row r="3" spans="1:5" ht="18" x14ac:dyDescent="0.25">
      <c r="A3" s="1"/>
      <c r="B3" s="1"/>
      <c r="C3" s="1"/>
      <c r="D3" s="1"/>
      <c r="E3" s="2"/>
    </row>
    <row r="4" spans="1:5" ht="18" x14ac:dyDescent="0.25">
      <c r="A4" s="1" t="s">
        <v>1</v>
      </c>
      <c r="B4" s="1"/>
      <c r="C4" s="1"/>
      <c r="D4" s="2"/>
      <c r="E4" s="2"/>
    </row>
    <row r="5" spans="1:5" ht="18" x14ac:dyDescent="0.25">
      <c r="A5" s="1"/>
      <c r="B5" s="1"/>
      <c r="C5" s="1"/>
      <c r="D5" s="2"/>
      <c r="E5" s="2"/>
    </row>
    <row r="6" spans="1:5" ht="18" x14ac:dyDescent="0.25">
      <c r="A6" s="1"/>
      <c r="B6" s="1"/>
      <c r="C6" s="1"/>
      <c r="D6" s="2"/>
      <c r="E6" s="2"/>
    </row>
    <row r="7" spans="1:5" x14ac:dyDescent="0.2">
      <c r="A7" s="2"/>
      <c r="B7" s="2"/>
      <c r="C7" s="2"/>
      <c r="D7" s="2"/>
      <c r="E7" s="2"/>
    </row>
    <row r="8" spans="1:5" ht="18" x14ac:dyDescent="0.25">
      <c r="A8" s="2"/>
      <c r="B8" s="1" t="s">
        <v>2</v>
      </c>
      <c r="C8" s="1"/>
      <c r="D8" s="3"/>
    </row>
    <row r="9" spans="1:5" ht="18" x14ac:dyDescent="0.25">
      <c r="A9" s="2"/>
      <c r="B9" s="1" t="s">
        <v>3</v>
      </c>
      <c r="C9" s="1"/>
      <c r="D9" s="3"/>
    </row>
    <row r="10" spans="1:5" ht="18" x14ac:dyDescent="0.25">
      <c r="A10" s="2"/>
      <c r="B10" s="1" t="s">
        <v>4</v>
      </c>
      <c r="D10" s="1"/>
      <c r="E10" s="3"/>
    </row>
    <row r="11" spans="1:5" x14ac:dyDescent="0.2">
      <c r="A11" s="2"/>
      <c r="B11" s="2"/>
      <c r="C11" s="2"/>
      <c r="D11" s="2"/>
      <c r="E11" s="2"/>
    </row>
    <row r="12" spans="1:5" ht="15.75" x14ac:dyDescent="0.25">
      <c r="A12" s="4" t="s">
        <v>5</v>
      </c>
      <c r="B12" s="2"/>
      <c r="C12" s="2"/>
      <c r="D12" s="2"/>
      <c r="E12" s="2"/>
    </row>
    <row r="13" spans="1:5" ht="16.5" thickBot="1" x14ac:dyDescent="0.3">
      <c r="A13" s="4"/>
      <c r="B13" s="5" t="s">
        <v>6</v>
      </c>
      <c r="C13" s="2"/>
      <c r="D13" s="6">
        <f>48247.5+73119.9</f>
        <v>121367.4</v>
      </c>
      <c r="E13" s="2"/>
    </row>
    <row r="14" spans="1:5" ht="15.75" customHeight="1" thickBot="1" x14ac:dyDescent="0.3">
      <c r="B14" s="4" t="s">
        <v>7</v>
      </c>
      <c r="C14" s="5"/>
      <c r="D14" s="7">
        <f>SUM(D13:D13)</f>
        <v>121367.4</v>
      </c>
    </row>
    <row r="15" spans="1:5" x14ac:dyDescent="0.2">
      <c r="B15" s="2"/>
      <c r="C15" s="2"/>
      <c r="D15" s="2"/>
    </row>
    <row r="16" spans="1:5" ht="15.75" x14ac:dyDescent="0.25">
      <c r="A16" s="4" t="s">
        <v>8</v>
      </c>
      <c r="B16" s="4" t="s">
        <v>9</v>
      </c>
      <c r="C16" s="5"/>
      <c r="D16" s="8">
        <f>+D14*72.1%</f>
        <v>87505.895399999994</v>
      </c>
    </row>
    <row r="17" spans="1:6" ht="16.5" thickBot="1" x14ac:dyDescent="0.3">
      <c r="A17" s="4"/>
      <c r="B17" s="5"/>
      <c r="C17" s="5"/>
      <c r="D17" s="6">
        <v>0</v>
      </c>
    </row>
    <row r="18" spans="1:6" ht="16.5" thickBot="1" x14ac:dyDescent="0.3">
      <c r="B18" s="4" t="s">
        <v>10</v>
      </c>
      <c r="C18" s="5"/>
      <c r="D18" s="7">
        <f>+D13-D16</f>
        <v>33861.5046</v>
      </c>
    </row>
    <row r="19" spans="1:6" ht="15" x14ac:dyDescent="0.2">
      <c r="B19" s="5"/>
      <c r="C19" s="5"/>
      <c r="D19" s="5"/>
    </row>
    <row r="20" spans="1:6" ht="15" x14ac:dyDescent="0.2">
      <c r="A20" s="3" t="s">
        <v>11</v>
      </c>
      <c r="B20" s="5"/>
      <c r="C20" s="5"/>
      <c r="D20" s="9"/>
      <c r="F20" s="10"/>
    </row>
    <row r="21" spans="1:6" ht="15" x14ac:dyDescent="0.2">
      <c r="A21" s="2" t="s">
        <v>12</v>
      </c>
      <c r="B21" s="5"/>
      <c r="C21" s="11">
        <f>+D18</f>
        <v>33861.5046</v>
      </c>
      <c r="D21" s="5"/>
    </row>
    <row r="22" spans="1:6" ht="15" x14ac:dyDescent="0.2">
      <c r="A22" s="2" t="s">
        <v>13</v>
      </c>
      <c r="B22" s="5"/>
      <c r="C22" s="11">
        <v>0</v>
      </c>
      <c r="D22" s="6"/>
      <c r="F22" s="10"/>
    </row>
    <row r="23" spans="1:6" ht="15" x14ac:dyDescent="0.2">
      <c r="A23" s="2" t="s">
        <v>14</v>
      </c>
      <c r="B23" s="5"/>
      <c r="C23" s="12">
        <f>774*9</f>
        <v>6966</v>
      </c>
      <c r="D23" s="5"/>
    </row>
    <row r="24" spans="1:6" ht="15" x14ac:dyDescent="0.2">
      <c r="A24" s="2" t="s">
        <v>15</v>
      </c>
      <c r="B24" s="5"/>
      <c r="C24" s="11">
        <f>+C21-C23</f>
        <v>26895.5046</v>
      </c>
      <c r="D24" s="5"/>
    </row>
    <row r="25" spans="1:6" ht="15" x14ac:dyDescent="0.2">
      <c r="A25" s="2" t="s">
        <v>16</v>
      </c>
      <c r="B25" s="5"/>
      <c r="C25" s="12">
        <f>+C24/9</f>
        <v>2988.3894</v>
      </c>
      <c r="D25" s="5"/>
    </row>
    <row r="26" spans="1:6" x14ac:dyDescent="0.2">
      <c r="A26" s="13" t="s">
        <v>17</v>
      </c>
      <c r="B26" s="2"/>
      <c r="C26" s="14">
        <f>+C24*20%</f>
        <v>5379.1009200000008</v>
      </c>
    </row>
    <row r="27" spans="1:6" x14ac:dyDescent="0.2">
      <c r="A27" s="2"/>
      <c r="B27" s="2"/>
      <c r="C27" s="15">
        <f>255*9</f>
        <v>2295</v>
      </c>
    </row>
    <row r="28" spans="1:6" x14ac:dyDescent="0.2">
      <c r="A28" s="2" t="s">
        <v>18</v>
      </c>
      <c r="B28" s="2"/>
      <c r="C28" s="15">
        <f>+C26-C27</f>
        <v>3084.1009200000008</v>
      </c>
    </row>
    <row r="29" spans="1:6" x14ac:dyDescent="0.2">
      <c r="A29" s="2"/>
      <c r="B29" s="2"/>
      <c r="C29" s="15"/>
    </row>
    <row r="30" spans="1:6" x14ac:dyDescent="0.2">
      <c r="A30" s="2" t="s">
        <v>19</v>
      </c>
      <c r="B30" s="2"/>
      <c r="C30" s="15">
        <f>1317.71+0+2008.61</f>
        <v>3326.3199999999997</v>
      </c>
    </row>
    <row r="31" spans="1:6" x14ac:dyDescent="0.2">
      <c r="A31" s="3" t="s">
        <v>20</v>
      </c>
      <c r="C31" s="2"/>
    </row>
    <row r="32" spans="1:6" x14ac:dyDescent="0.2">
      <c r="A32" t="s">
        <v>21</v>
      </c>
      <c r="C32" s="15">
        <v>0</v>
      </c>
    </row>
    <row r="33" spans="1:4" x14ac:dyDescent="0.2">
      <c r="A33" t="s">
        <v>22</v>
      </c>
      <c r="C33" s="15">
        <f>4*10*9</f>
        <v>360</v>
      </c>
    </row>
    <row r="34" spans="1:4" x14ac:dyDescent="0.2">
      <c r="A34" t="s">
        <v>23</v>
      </c>
      <c r="C34" s="12">
        <f>10*9</f>
        <v>90</v>
      </c>
    </row>
    <row r="35" spans="1:4" x14ac:dyDescent="0.2">
      <c r="A35" t="s">
        <v>24</v>
      </c>
      <c r="C35" s="14">
        <f>SUM(C32:C34)</f>
        <v>450</v>
      </c>
    </row>
    <row r="36" spans="1:4" x14ac:dyDescent="0.2">
      <c r="C36" s="16">
        <f>+C35+C30</f>
        <v>3776.3199999999997</v>
      </c>
    </row>
    <row r="37" spans="1:4" x14ac:dyDescent="0.2">
      <c r="C37" s="2"/>
    </row>
    <row r="38" spans="1:4" ht="18" x14ac:dyDescent="0.25">
      <c r="A38" s="1" t="s">
        <v>25</v>
      </c>
      <c r="B38" s="17"/>
      <c r="C38" s="18">
        <f>+C30-C28</f>
        <v>242.21907999999894</v>
      </c>
      <c r="D38" s="19"/>
    </row>
    <row r="39" spans="1:4" x14ac:dyDescent="0.2">
      <c r="A39" s="3"/>
      <c r="B39" s="3"/>
      <c r="C39" s="14"/>
    </row>
    <row r="40" spans="1:4" x14ac:dyDescent="0.2">
      <c r="A40" s="3"/>
      <c r="B40" s="3"/>
      <c r="C40" s="14"/>
    </row>
  </sheetData>
  <pageMargins left="0.98425196850393704" right="0.98425196850393704" top="0.78740157480314965" bottom="0.78740157480314965" header="0" footer="0"/>
  <pageSetup scale="80" orientation="portrait" horizontalDpi="4294967294" verticalDpi="14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JUAN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2024-05-14T18:00:00Z</dcterms:created>
  <dcterms:modified xsi:type="dcterms:W3CDTF">2024-05-14T18:00:11Z</dcterms:modified>
</cp:coreProperties>
</file>