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Hub\ldbc_finbench_driver-gradoop_impl\benchmarkResults\"/>
    </mc:Choice>
  </mc:AlternateContent>
  <xr:revisionPtr revIDLastSave="0" documentId="13_ncr:1_{7A8167C3-4980-4B3D-94E3-25572389DF60}" xr6:coauthVersionLast="47" xr6:coauthVersionMax="47" xr10:uidLastSave="{00000000-0000-0000-0000-000000000000}"/>
  <bookViews>
    <workbookView xWindow="-28920" yWindow="-120" windowWidth="29040" windowHeight="16440" activeTab="1" xr2:uid="{906E1BB2-C18A-4876-BFEE-259CB511C59A}"/>
  </bookViews>
  <sheets>
    <sheet name="Scale Factor Comparison" sheetId="1" r:id="rId1"/>
    <sheet name="Parallelism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" l="1"/>
  <c r="T23" i="1"/>
  <c r="O24" i="1"/>
  <c r="O23" i="1"/>
  <c r="J24" i="1"/>
  <c r="J23" i="1"/>
  <c r="E24" i="1"/>
  <c r="E23" i="1"/>
  <c r="F23" i="1"/>
  <c r="K23" i="1"/>
  <c r="P23" i="1"/>
  <c r="U23" i="1"/>
  <c r="F24" i="1"/>
  <c r="K24" i="1"/>
  <c r="P24" i="1"/>
  <c r="U24" i="1"/>
  <c r="Q3" i="2"/>
  <c r="Q4" i="2"/>
  <c r="Q5" i="2"/>
  <c r="O3" i="2"/>
  <c r="O4" i="2"/>
  <c r="O5" i="2"/>
  <c r="M3" i="2"/>
  <c r="M4" i="2"/>
  <c r="M5" i="2"/>
  <c r="I3" i="2"/>
  <c r="I4" i="2"/>
  <c r="I5" i="2"/>
  <c r="G3" i="2"/>
  <c r="G4" i="2"/>
  <c r="G5" i="2"/>
  <c r="E3" i="2"/>
  <c r="E4" i="2"/>
  <c r="E5" i="2"/>
  <c r="U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J17" i="1"/>
  <c r="J18" i="1"/>
  <c r="J19" i="1"/>
  <c r="J20" i="1"/>
  <c r="T4" i="1"/>
  <c r="T5" i="1"/>
  <c r="T6" i="1"/>
  <c r="T7" i="1"/>
  <c r="U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<sst xmlns="http://schemas.openxmlformats.org/spreadsheetml/2006/main" count="67" uniqueCount="41">
  <si>
    <t>ComplexRead1</t>
  </si>
  <si>
    <t>ComplexRead2</t>
  </si>
  <si>
    <t>ComplexRead3</t>
  </si>
  <si>
    <t>ComplexRead4</t>
  </si>
  <si>
    <t>ComplexRead5</t>
  </si>
  <si>
    <t>ComplexRead6</t>
  </si>
  <si>
    <t>ComplexRead7</t>
  </si>
  <si>
    <t>ComplexRead8</t>
  </si>
  <si>
    <t>ComplexRead9</t>
  </si>
  <si>
    <t>ComplexRead10</t>
  </si>
  <si>
    <t>ComplexRead11</t>
  </si>
  <si>
    <t>ComplexRead12</t>
  </si>
  <si>
    <t>SimpleRead1</t>
  </si>
  <si>
    <t>SimpleRead2</t>
  </si>
  <si>
    <t>SimpleRead3</t>
  </si>
  <si>
    <t>SimpleRead4</t>
  </si>
  <si>
    <t>SimpleRead5</t>
  </si>
  <si>
    <t>SimpleRead6</t>
  </si>
  <si>
    <t>SF0.01</t>
  </si>
  <si>
    <t>SF0.1</t>
  </si>
  <si>
    <t>SF1</t>
  </si>
  <si>
    <t>SF10</t>
  </si>
  <si>
    <t>pass 1</t>
  </si>
  <si>
    <t>pass 2</t>
  </si>
  <si>
    <t>pass 3</t>
  </si>
  <si>
    <t>average</t>
  </si>
  <si>
    <t>increase</t>
  </si>
  <si>
    <t>Pass</t>
  </si>
  <si>
    <t>Parallelism</t>
  </si>
  <si>
    <t>8</t>
  </si>
  <si>
    <t>4</t>
  </si>
  <si>
    <t>2</t>
  </si>
  <si>
    <t>1</t>
  </si>
  <si>
    <t>Spalte2</t>
  </si>
  <si>
    <t>Spalte4</t>
  </si>
  <si>
    <t>Spalte6</t>
  </si>
  <si>
    <t>Spalte8</t>
  </si>
  <si>
    <t>SF1 free to scale</t>
  </si>
  <si>
    <t>SF1 Resource-limited</t>
  </si>
  <si>
    <t>SimpleRead</t>
  </si>
  <si>
    <t>ComplexRead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</si>
</sst>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Border="1"/>
    <xf numFmtId="0" fontId="3" fillId="6" borderId="1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4" xfId="0" applyFill="1" applyBorder="1"/>
    <xf numFmtId="1" fontId="0" fillId="0" borderId="0" xfId="0" applyNumberFormat="1" applyBorder="1"/>
    <xf numFmtId="0" fontId="3" fillId="5" borderId="11" xfId="0" applyFont="1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Fill="1" applyBorder="1"/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E72A8-3959-4D27-A0EC-FEB2407F7F0F}" name="Tabelle2" displayName="Tabelle2" ref="B2:F20" totalsRowShown="0" tableBorderDxfId="17">
  <autoFilter ref="B2:F20" xr:uid="{2D9E72A8-3959-4D27-A0EC-FEB2407F7F0F}"/>
  <tableColumns count="5">
    <tableColumn id="1" xr3:uid="{948611E7-FE0D-4AB1-B6A8-55BDFB14E1F7}" name="pass 1"/>
    <tableColumn id="2" xr3:uid="{00A7CD02-B771-439C-A732-516BCE03F1D2}" name="pass 2"/>
    <tableColumn id="3" xr3:uid="{D14388C5-E0BD-4DDF-B514-C839CE59CB85}" name="pass 3"/>
    <tableColumn id="4" xr3:uid="{1513957D-A137-418F-8988-1D099F8DEA98}" name="average" dataDxfId="16">
      <calculatedColumnFormula>AVERAGE(B3:D3)</calculatedColumnFormula>
    </tableColumn>
    <tableColumn id="5" xr3:uid="{3537904F-28A4-4C6D-A1D6-5457E37BB2F8}" name="increase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697897-8B63-44D7-8A2D-010D70B0A64B}" name="Tabelle3" displayName="Tabelle3" ref="G2:K20" totalsRowShown="0" tableBorderDxfId="14">
  <autoFilter ref="G2:K20" xr:uid="{B1697897-8B63-44D7-8A2D-010D70B0A64B}"/>
  <tableColumns count="5">
    <tableColumn id="1" xr3:uid="{3F9B0154-66CB-4670-9AB6-3B36D4E7468D}" name="pass 1"/>
    <tableColumn id="2" xr3:uid="{6A506C8A-E0FC-4C0D-8E80-24AAF818D992}" name="pass 2"/>
    <tableColumn id="3" xr3:uid="{469630DB-D856-41F7-B9B5-7C802C3BA38E}" name="pass 3"/>
    <tableColumn id="4" xr3:uid="{2D1E663E-6B27-4454-802D-934EBBC322CB}" name="average" dataDxfId="13">
      <calculatedColumnFormula>AVERAGE(G3:I3)</calculatedColumnFormula>
    </tableColumn>
    <tableColumn id="5" xr3:uid="{5A1BDADA-6CAE-42A2-A466-8A6F044A3122}" name="increase" dataDxfId="12">
      <calculatedColumnFormula>Tabelle3[[#This Row],[average]]/Tabelle2[[#This Row],[average]]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1C7DCB-435C-4022-A252-36E765330DF6}" name="Tabelle4" displayName="Tabelle4" ref="L2:P20" totalsRowShown="0" tableBorderDxfId="11">
  <autoFilter ref="L2:P20" xr:uid="{011C7DCB-435C-4022-A252-36E765330DF6}"/>
  <tableColumns count="5">
    <tableColumn id="1" xr3:uid="{1DDD52E0-5D92-4E9C-9EBE-59119E629CBA}" name="pass 1"/>
    <tableColumn id="2" xr3:uid="{B2662944-AD15-4A59-8AF1-F42ED297D553}" name="pass 2"/>
    <tableColumn id="3" xr3:uid="{494B2D8E-6A95-404E-A418-2B97D63F0539}" name="pass 3"/>
    <tableColumn id="4" xr3:uid="{66EADDDD-9FB4-4E5B-94C4-67772467B3CB}" name="average" dataDxfId="10">
      <calculatedColumnFormula>AVERAGE(L3:N3)</calculatedColumnFormula>
    </tableColumn>
    <tableColumn id="5" xr3:uid="{E93953A8-CA8D-4988-8F55-E6C940A8AB6C}" name="increase" dataDxfId="9">
      <calculatedColumnFormula>Tabelle4[[#This Row],[average]]/Tabelle3[[#This Row],[average]]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47F530-7839-45FA-B1F2-DBE44360E88E}" name="Tabelle5" displayName="Tabelle5" ref="Q2:U20" totalsRowShown="0" tableBorderDxfId="8">
  <autoFilter ref="Q2:U20" xr:uid="{9947F530-7839-45FA-B1F2-DBE44360E88E}"/>
  <tableColumns count="5">
    <tableColumn id="1" xr3:uid="{F673CB27-054C-4D03-9D5C-84E91465F4C1}" name="pass 1"/>
    <tableColumn id="2" xr3:uid="{25215B64-FFC6-4067-8137-C2EA316F0B09}" name="pass 2"/>
    <tableColumn id="3" xr3:uid="{210D4982-868D-4343-8506-0F46A196B1BC}" name="pass 3"/>
    <tableColumn id="4" xr3:uid="{7D129003-6794-4627-8CB3-A487F362FB47}" name="average" dataDxfId="7">
      <calculatedColumnFormula>AVERAGE(Q3:S3)</calculatedColumnFormula>
    </tableColumn>
    <tableColumn id="5" xr3:uid="{1BB1714C-16A9-4A39-A173-02CD0B8C80F9}" name="increase" dataDxfId="6">
      <calculatedColumnFormula>Tabelle5[[#This Row],[average]]/Tabelle4[[#This Row],[average]]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79804B-159C-4B02-AC6F-9CDB7561A291}" name="Tabelle10" displayName="Tabelle10" ref="B2:I5" totalsRowShown="0">
  <autoFilter ref="B2:I5" xr:uid="{BF79804B-159C-4B02-AC6F-9CDB7561A291}"/>
  <tableColumns count="8">
    <tableColumn id="1" xr3:uid="{0F14247E-8C29-4AFF-AEC6-D4FDC6DB70FA}" name="1"/>
    <tableColumn id="2" xr3:uid="{B570BD58-F1BC-42E3-89B2-D92050F7D227}" name="Spalte2"/>
    <tableColumn id="3" xr3:uid="{26180F0A-4BFC-4436-8690-D23C1DD198BB}" name="2"/>
    <tableColumn id="4" xr3:uid="{5BBC7FCD-1B1B-4B36-B43A-8848EF69C224}" name="Spalte4" dataDxfId="5">
      <calculatedColumnFormula>Tabelle10[[#This Row],[1]]/Tabelle10[[#This Row],[2]]</calculatedColumnFormula>
    </tableColumn>
    <tableColumn id="5" xr3:uid="{45531CD6-9636-4918-808D-4C2B3D5563A5}" name="4"/>
    <tableColumn id="6" xr3:uid="{5E0116F7-B7A5-4763-938E-93787C2D3AC5}" name="Spalte6" dataDxfId="4">
      <calculatedColumnFormula>Tabelle10[[#This Row],[1]]/Tabelle10[[#This Row],[4]]</calculatedColumnFormula>
    </tableColumn>
    <tableColumn id="7" xr3:uid="{99DA11C9-540C-432B-B238-7A9B4D9A21BC}" name="8"/>
    <tableColumn id="8" xr3:uid="{DEA10F02-F24A-481A-9C0B-E7E0F4D01EA2}" name="Spalte8" dataDxfId="3">
      <calculatedColumnFormula>Tabelle10[[#This Row],[1]]/Tabelle10[[#This Row],[8]]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88D91D-1D88-42F2-8EE8-3EDD345EA2E5}" name="Tabelle12" displayName="Tabelle12" ref="J2:Q5" totalsRowShown="0">
  <autoFilter ref="J2:Q5" xr:uid="{1888D91D-1D88-42F2-8EE8-3EDD345EA2E5}"/>
  <tableColumns count="8">
    <tableColumn id="1" xr3:uid="{41693A2D-14FB-48FC-8710-1AB0D79F4665}" name="1"/>
    <tableColumn id="2" xr3:uid="{20ACBC34-5273-410E-9918-B4BE48CA9B73}" name="Spalte2"/>
    <tableColumn id="3" xr3:uid="{2CE917CE-2F0D-4414-80D8-25C4132743B2}" name="2"/>
    <tableColumn id="4" xr3:uid="{DFAE75E2-3926-4023-8486-10D5B68537C7}" name="Spalte4" dataDxfId="2">
      <calculatedColumnFormula>Tabelle12[[#This Row],[1]]/Tabelle12[[#This Row],[2]]</calculatedColumnFormula>
    </tableColumn>
    <tableColumn id="5" xr3:uid="{23F31694-4EC5-459E-AA00-310DAFA3CB65}" name="4"/>
    <tableColumn id="6" xr3:uid="{6FD11B03-CE5A-4FC8-981D-6753856062BB}" name="Spalte6" dataDxfId="1">
      <calculatedColumnFormula>Tabelle12[[#This Row],[1]]/Tabelle12[[#This Row],[4]]</calculatedColumnFormula>
    </tableColumn>
    <tableColumn id="7" xr3:uid="{7E6D6201-D5F6-43E7-B055-421418A6E79B}" name="8"/>
    <tableColumn id="8" xr3:uid="{3F8E2C1B-D815-44EC-A50A-16B1700D6527}" name="Spalte8" dataDxfId="0">
      <calculatedColumnFormula>Tabelle12[[#This Row],[1]]/Tabelle12[[#This Row],[8]]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776D-FBEC-4DEE-A0EC-C0466F157D39}">
  <dimension ref="A1:U24"/>
  <sheetViews>
    <sheetView workbookViewId="0">
      <selection activeCell="R31" sqref="R31"/>
    </sheetView>
  </sheetViews>
  <sheetFormatPr baseColWidth="10" defaultRowHeight="15" x14ac:dyDescent="0.25"/>
  <cols>
    <col min="1" max="1" width="15.28515625" bestFit="1" customWidth="1"/>
  </cols>
  <sheetData>
    <row r="1" spans="1:21" ht="15.75" thickBot="1" x14ac:dyDescent="0.3">
      <c r="A1" s="3"/>
      <c r="B1" s="10" t="s">
        <v>18</v>
      </c>
      <c r="C1" s="10"/>
      <c r="D1" s="10"/>
      <c r="E1" s="10"/>
      <c r="F1" s="10"/>
      <c r="G1" s="11" t="s">
        <v>19</v>
      </c>
      <c r="H1" s="11"/>
      <c r="I1" s="11"/>
      <c r="J1" s="11"/>
      <c r="K1" s="11"/>
      <c r="L1" s="12" t="s">
        <v>20</v>
      </c>
      <c r="M1" s="12"/>
      <c r="N1" s="12"/>
      <c r="O1" s="12"/>
      <c r="P1" s="12"/>
      <c r="Q1" s="13" t="s">
        <v>21</v>
      </c>
      <c r="R1" s="13"/>
      <c r="S1" s="13"/>
      <c r="T1" s="13"/>
      <c r="U1" s="14"/>
    </row>
    <row r="2" spans="1:21" x14ac:dyDescent="0.25">
      <c r="A2" s="1" t="s">
        <v>27</v>
      </c>
      <c r="B2" t="s">
        <v>22</v>
      </c>
      <c r="C2" t="s">
        <v>23</v>
      </c>
      <c r="D2" t="s">
        <v>24</v>
      </c>
      <c r="E2" s="9" t="s">
        <v>25</v>
      </c>
      <c r="F2" s="9" t="s">
        <v>26</v>
      </c>
      <c r="G2" t="s">
        <v>22</v>
      </c>
      <c r="H2" t="s">
        <v>23</v>
      </c>
      <c r="I2" t="s">
        <v>24</v>
      </c>
      <c r="J2" s="9" t="s">
        <v>25</v>
      </c>
      <c r="K2" s="9" t="s">
        <v>26</v>
      </c>
      <c r="L2" t="s">
        <v>22</v>
      </c>
      <c r="M2" t="s">
        <v>23</v>
      </c>
      <c r="N2" t="s">
        <v>24</v>
      </c>
      <c r="O2" s="9" t="s">
        <v>25</v>
      </c>
      <c r="P2" s="9" t="s">
        <v>26</v>
      </c>
      <c r="Q2" t="s">
        <v>22</v>
      </c>
      <c r="R2" t="s">
        <v>23</v>
      </c>
      <c r="S2" t="s">
        <v>24</v>
      </c>
      <c r="T2" s="9" t="s">
        <v>25</v>
      </c>
      <c r="U2" s="9" t="s">
        <v>26</v>
      </c>
    </row>
    <row r="3" spans="1:21" x14ac:dyDescent="0.25">
      <c r="A3" s="4" t="s">
        <v>0</v>
      </c>
      <c r="B3">
        <v>10268627</v>
      </c>
      <c r="C3">
        <v>7405151</v>
      </c>
      <c r="D3">
        <v>9949442</v>
      </c>
      <c r="E3" s="6">
        <f>AVERAGE(B3:D3)</f>
        <v>9207740</v>
      </c>
      <c r="F3" s="6">
        <v>1</v>
      </c>
      <c r="G3">
        <v>12183873</v>
      </c>
      <c r="H3">
        <v>9370392</v>
      </c>
      <c r="I3">
        <v>11957760</v>
      </c>
      <c r="J3" s="6">
        <f>AVERAGE(G3:I3)</f>
        <v>11170675</v>
      </c>
      <c r="K3" s="6">
        <f>Tabelle3[[#This Row],[average]]/Tabelle2[[#This Row],[average]]</f>
        <v>1.2131831480906281</v>
      </c>
      <c r="L3">
        <v>57012346</v>
      </c>
      <c r="M3">
        <v>49006913</v>
      </c>
      <c r="N3">
        <v>58611137</v>
      </c>
      <c r="O3" s="6">
        <f>AVERAGE(L3:N3)</f>
        <v>54876798.666666664</v>
      </c>
      <c r="P3" s="6">
        <f>Tabelle4[[#This Row],[average]]/Tabelle3[[#This Row],[average]]</f>
        <v>4.912576784005144</v>
      </c>
      <c r="Q3">
        <v>897210632</v>
      </c>
      <c r="R3">
        <v>889301425</v>
      </c>
      <c r="S3">
        <v>861012937</v>
      </c>
      <c r="T3" s="6">
        <f>AVERAGE(Q3:S3)</f>
        <v>882508331.33333337</v>
      </c>
      <c r="U3" s="6">
        <f>Tabelle5[[#This Row],[average]]/Tabelle4[[#This Row],[average]]</f>
        <v>16.081629263650683</v>
      </c>
    </row>
    <row r="4" spans="1:21" x14ac:dyDescent="0.25">
      <c r="A4" s="4" t="s">
        <v>1</v>
      </c>
      <c r="B4">
        <v>10608287</v>
      </c>
      <c r="C4">
        <v>7648591</v>
      </c>
      <c r="D4">
        <v>18522524</v>
      </c>
      <c r="E4" s="7">
        <f t="shared" ref="E4:E20" si="0">AVERAGE(B4:D4)</f>
        <v>12259800.666666666</v>
      </c>
      <c r="F4" s="7">
        <v>1</v>
      </c>
      <c r="G4">
        <v>15303384</v>
      </c>
      <c r="H4">
        <v>19892962</v>
      </c>
      <c r="I4">
        <v>16535732</v>
      </c>
      <c r="J4" s="7">
        <f t="shared" ref="J4:J20" si="1">AVERAGE(G4:I4)</f>
        <v>17244026</v>
      </c>
      <c r="K4" s="7">
        <f>Tabelle3[[#This Row],[average]]/Tabelle2[[#This Row],[average]]</f>
        <v>1.4065502750697252</v>
      </c>
      <c r="L4">
        <v>93488556</v>
      </c>
      <c r="M4">
        <v>91120807</v>
      </c>
      <c r="N4">
        <v>93723972</v>
      </c>
      <c r="O4" s="7">
        <f t="shared" ref="O4:O20" si="2">AVERAGE(L4:N4)</f>
        <v>92777778.333333328</v>
      </c>
      <c r="P4" s="7">
        <f>Tabelle4[[#This Row],[average]]/Tabelle3[[#This Row],[average]]</f>
        <v>5.3802852265087822</v>
      </c>
      <c r="Q4">
        <v>1028110344</v>
      </c>
      <c r="R4">
        <v>1058798964</v>
      </c>
      <c r="S4">
        <v>1088920492</v>
      </c>
      <c r="T4" s="7">
        <f t="shared" ref="T4:T20" si="3">AVERAGE(Q4:S4)</f>
        <v>1058609933.3333334</v>
      </c>
      <c r="U4" s="7">
        <f>Tabelle5[[#This Row],[average]]/Tabelle4[[#This Row],[average]]</f>
        <v>11.410166877783434</v>
      </c>
    </row>
    <row r="5" spans="1:21" x14ac:dyDescent="0.25">
      <c r="A5" s="4" t="s">
        <v>2</v>
      </c>
      <c r="B5">
        <v>16908594</v>
      </c>
      <c r="C5">
        <v>16854463</v>
      </c>
      <c r="D5">
        <v>20261852</v>
      </c>
      <c r="E5" s="7">
        <f t="shared" si="0"/>
        <v>18008303</v>
      </c>
      <c r="F5" s="7">
        <v>1</v>
      </c>
      <c r="G5">
        <v>16326709</v>
      </c>
      <c r="H5">
        <v>20985593</v>
      </c>
      <c r="I5">
        <v>17004006</v>
      </c>
      <c r="J5" s="7">
        <f t="shared" si="1"/>
        <v>18105436</v>
      </c>
      <c r="K5" s="7">
        <f>Tabelle3[[#This Row],[average]]/Tabelle2[[#This Row],[average]]</f>
        <v>1.0053937897424317</v>
      </c>
      <c r="L5">
        <v>25927610</v>
      </c>
      <c r="M5">
        <v>26781606</v>
      </c>
      <c r="N5">
        <v>22531595</v>
      </c>
      <c r="O5" s="7">
        <f t="shared" si="2"/>
        <v>25080270.333333332</v>
      </c>
      <c r="P5" s="7">
        <f>Tabelle4[[#This Row],[average]]/Tabelle3[[#This Row],[average]]</f>
        <v>1.3852342651860652</v>
      </c>
      <c r="Q5">
        <v>101835430</v>
      </c>
      <c r="R5">
        <v>99860524</v>
      </c>
      <c r="S5">
        <v>96870007</v>
      </c>
      <c r="T5" s="7">
        <f t="shared" si="3"/>
        <v>99521987</v>
      </c>
      <c r="U5" s="7">
        <f>Tabelle5[[#This Row],[average]]/Tabelle4[[#This Row],[average]]</f>
        <v>3.9681385279060857</v>
      </c>
    </row>
    <row r="6" spans="1:21" x14ac:dyDescent="0.25">
      <c r="A6" s="4" t="s">
        <v>3</v>
      </c>
      <c r="B6">
        <v>8111771</v>
      </c>
      <c r="C6">
        <v>5348741</v>
      </c>
      <c r="D6">
        <v>8031796</v>
      </c>
      <c r="E6" s="7">
        <f t="shared" si="0"/>
        <v>7164102.666666667</v>
      </c>
      <c r="F6" s="7">
        <v>1</v>
      </c>
      <c r="G6">
        <v>11821084</v>
      </c>
      <c r="H6">
        <v>8451779</v>
      </c>
      <c r="I6">
        <v>9734633</v>
      </c>
      <c r="J6" s="7">
        <f t="shared" si="1"/>
        <v>10002498.666666666</v>
      </c>
      <c r="K6" s="7">
        <f>Tabelle3[[#This Row],[average]]/Tabelle2[[#This Row],[average]]</f>
        <v>1.3961970022019039</v>
      </c>
      <c r="L6">
        <v>19812832</v>
      </c>
      <c r="M6">
        <v>20034984</v>
      </c>
      <c r="N6">
        <v>19991581</v>
      </c>
      <c r="O6" s="7">
        <f t="shared" si="2"/>
        <v>19946465.666666668</v>
      </c>
      <c r="P6" s="7">
        <f>Tabelle4[[#This Row],[average]]/Tabelle3[[#This Row],[average]]</f>
        <v>1.9941482954792364</v>
      </c>
      <c r="Q6">
        <v>212350807</v>
      </c>
      <c r="R6">
        <v>215453678</v>
      </c>
      <c r="S6">
        <v>211023786</v>
      </c>
      <c r="T6" s="7">
        <f t="shared" si="3"/>
        <v>212942757</v>
      </c>
      <c r="U6" s="7">
        <f>Tabelle5[[#This Row],[average]]/Tabelle4[[#This Row],[average]]</f>
        <v>10.675713710818309</v>
      </c>
    </row>
    <row r="7" spans="1:21" x14ac:dyDescent="0.25">
      <c r="A7" s="4" t="s">
        <v>4</v>
      </c>
      <c r="B7">
        <v>9885213</v>
      </c>
      <c r="C7">
        <v>10751978</v>
      </c>
      <c r="D7">
        <v>10113983</v>
      </c>
      <c r="E7" s="7">
        <f t="shared" si="0"/>
        <v>10250391.333333334</v>
      </c>
      <c r="F7" s="7">
        <v>1</v>
      </c>
      <c r="G7">
        <v>12232121</v>
      </c>
      <c r="H7">
        <v>11207373</v>
      </c>
      <c r="I7">
        <v>15286791</v>
      </c>
      <c r="J7" s="7">
        <f t="shared" si="1"/>
        <v>12908761.666666666</v>
      </c>
      <c r="K7" s="7">
        <f>Tabelle3[[#This Row],[average]]/Tabelle2[[#This Row],[average]]</f>
        <v>1.2593433018199565</v>
      </c>
      <c r="L7">
        <v>61461644</v>
      </c>
      <c r="M7">
        <v>62413495</v>
      </c>
      <c r="N7">
        <v>67568118</v>
      </c>
      <c r="O7" s="7">
        <f t="shared" si="2"/>
        <v>63814419</v>
      </c>
      <c r="P7" s="7">
        <f>Tabelle4[[#This Row],[average]]/Tabelle3[[#This Row],[average]]</f>
        <v>4.9434965682868883</v>
      </c>
      <c r="Q7">
        <v>766962336</v>
      </c>
      <c r="R7">
        <v>495672847</v>
      </c>
      <c r="S7">
        <v>595624877</v>
      </c>
      <c r="T7" s="7">
        <f t="shared" si="3"/>
        <v>619420020</v>
      </c>
      <c r="U7" s="7">
        <f>Tabelle5[[#This Row],[average]]/Tabelle4[[#This Row],[average]]</f>
        <v>9.7065840245290023</v>
      </c>
    </row>
    <row r="8" spans="1:21" x14ac:dyDescent="0.25">
      <c r="A8" s="4" t="s">
        <v>5</v>
      </c>
      <c r="B8">
        <v>8061801</v>
      </c>
      <c r="C8">
        <v>12186931</v>
      </c>
      <c r="D8">
        <v>7704000</v>
      </c>
      <c r="E8" s="7">
        <f t="shared" si="0"/>
        <v>9317577.333333334</v>
      </c>
      <c r="F8" s="7">
        <v>1</v>
      </c>
      <c r="G8">
        <v>9882984</v>
      </c>
      <c r="H8">
        <v>7085542</v>
      </c>
      <c r="I8">
        <v>9709387</v>
      </c>
      <c r="J8" s="7">
        <f t="shared" si="1"/>
        <v>8892637.666666666</v>
      </c>
      <c r="K8" s="7">
        <f>Tabelle3[[#This Row],[average]]/Tabelle2[[#This Row],[average]]</f>
        <v>0.9543937601519592</v>
      </c>
      <c r="L8">
        <v>21850226</v>
      </c>
      <c r="M8">
        <v>21912524</v>
      </c>
      <c r="N8">
        <v>21805415</v>
      </c>
      <c r="O8" s="7">
        <f t="shared" si="2"/>
        <v>21856055</v>
      </c>
      <c r="P8" s="7">
        <f>Tabelle4[[#This Row],[average]]/Tabelle3[[#This Row],[average]]</f>
        <v>2.4577696538706011</v>
      </c>
      <c r="Q8">
        <v>223654327</v>
      </c>
      <c r="R8">
        <v>222634093</v>
      </c>
      <c r="S8">
        <v>222623891</v>
      </c>
      <c r="T8" s="7">
        <f t="shared" si="3"/>
        <v>222970770.33333334</v>
      </c>
      <c r="U8" s="7">
        <f>Tabelle5[[#This Row],[average]]/Tabelle4[[#This Row],[average]]</f>
        <v>10.201784829573926</v>
      </c>
    </row>
    <row r="9" spans="1:21" x14ac:dyDescent="0.25">
      <c r="A9" s="4" t="s">
        <v>6</v>
      </c>
      <c r="B9">
        <v>7970133</v>
      </c>
      <c r="C9">
        <v>7106328</v>
      </c>
      <c r="D9">
        <v>8037058</v>
      </c>
      <c r="E9" s="7">
        <f t="shared" si="0"/>
        <v>7704506.333333333</v>
      </c>
      <c r="F9" s="7">
        <v>1</v>
      </c>
      <c r="G9">
        <v>11760957</v>
      </c>
      <c r="H9">
        <v>7200975</v>
      </c>
      <c r="I9">
        <v>9758834</v>
      </c>
      <c r="J9" s="7">
        <f t="shared" si="1"/>
        <v>9573588.666666666</v>
      </c>
      <c r="K9" s="7">
        <f>Tabelle3[[#This Row],[average]]/Tabelle2[[#This Row],[average]]</f>
        <v>1.2425959889534779</v>
      </c>
      <c r="L9">
        <v>25935367</v>
      </c>
      <c r="M9">
        <v>25807630</v>
      </c>
      <c r="N9">
        <v>28249055</v>
      </c>
      <c r="O9" s="7">
        <f t="shared" si="2"/>
        <v>26664017.333333332</v>
      </c>
      <c r="P9" s="7">
        <f>Tabelle4[[#This Row],[average]]/Tabelle3[[#This Row],[average]]</f>
        <v>2.7851642954091127</v>
      </c>
      <c r="Q9">
        <v>292699571</v>
      </c>
      <c r="R9">
        <v>312437331</v>
      </c>
      <c r="S9">
        <v>300148926</v>
      </c>
      <c r="T9" s="7">
        <f t="shared" si="3"/>
        <v>301761942.66666669</v>
      </c>
      <c r="U9" s="7">
        <f>Tabelle5[[#This Row],[average]]/Tabelle4[[#This Row],[average]]</f>
        <v>11.317197213543167</v>
      </c>
    </row>
    <row r="10" spans="1:21" x14ac:dyDescent="0.25">
      <c r="A10" s="4" t="s">
        <v>7</v>
      </c>
      <c r="B10">
        <v>12852269</v>
      </c>
      <c r="C10">
        <v>18205446</v>
      </c>
      <c r="D10">
        <v>14174670</v>
      </c>
      <c r="E10" s="7">
        <f t="shared" si="0"/>
        <v>15077461.666666666</v>
      </c>
      <c r="F10" s="7">
        <v>1</v>
      </c>
      <c r="G10">
        <v>16173566</v>
      </c>
      <c r="H10">
        <v>15924941</v>
      </c>
      <c r="I10">
        <v>18907136</v>
      </c>
      <c r="J10" s="7">
        <f t="shared" si="1"/>
        <v>17001881</v>
      </c>
      <c r="K10" s="7">
        <f>Tabelle3[[#This Row],[average]]/Tabelle2[[#This Row],[average]]</f>
        <v>1.1276354983271388</v>
      </c>
      <c r="L10">
        <v>115328996</v>
      </c>
      <c r="M10">
        <v>105786134</v>
      </c>
      <c r="N10">
        <v>128340030</v>
      </c>
      <c r="O10" s="7">
        <f t="shared" si="2"/>
        <v>116485053.33333333</v>
      </c>
      <c r="P10" s="7">
        <f>Tabelle4[[#This Row],[average]]/Tabelle3[[#This Row],[average]]</f>
        <v>6.8513038841604246</v>
      </c>
      <c r="Q10">
        <v>0</v>
      </c>
      <c r="R10">
        <v>0</v>
      </c>
      <c r="S10">
        <v>0</v>
      </c>
      <c r="T10" s="7">
        <f t="shared" si="3"/>
        <v>0</v>
      </c>
      <c r="U10" s="7">
        <f>Tabelle5[[#This Row],[average]]/Tabelle4[[#This Row],[average]]</f>
        <v>0</v>
      </c>
    </row>
    <row r="11" spans="1:21" x14ac:dyDescent="0.25">
      <c r="A11" s="4" t="s">
        <v>8</v>
      </c>
      <c r="B11">
        <v>10051342</v>
      </c>
      <c r="C11">
        <v>7404658</v>
      </c>
      <c r="D11">
        <v>9863718</v>
      </c>
      <c r="E11" s="7">
        <f t="shared" si="0"/>
        <v>9106572.666666666</v>
      </c>
      <c r="F11" s="7">
        <v>1</v>
      </c>
      <c r="G11">
        <v>14913509</v>
      </c>
      <c r="H11">
        <v>16069941</v>
      </c>
      <c r="I11">
        <v>16237757</v>
      </c>
      <c r="J11" s="7">
        <f t="shared" si="1"/>
        <v>15740402.333333334</v>
      </c>
      <c r="K11" s="7">
        <f>Tabelle3[[#This Row],[average]]/Tabelle2[[#This Row],[average]]</f>
        <v>1.7284661210631824</v>
      </c>
      <c r="L11">
        <v>38264210</v>
      </c>
      <c r="M11">
        <v>38185952</v>
      </c>
      <c r="N11">
        <v>42056058</v>
      </c>
      <c r="O11" s="7">
        <f t="shared" si="2"/>
        <v>39502073.333333336</v>
      </c>
      <c r="P11" s="7">
        <f>Tabelle4[[#This Row],[average]]/Tabelle3[[#This Row],[average]]</f>
        <v>2.5095974357453423</v>
      </c>
      <c r="Q11">
        <v>651763553</v>
      </c>
      <c r="R11">
        <v>682353754</v>
      </c>
      <c r="S11">
        <v>641264523</v>
      </c>
      <c r="T11" s="7">
        <f t="shared" si="3"/>
        <v>658460610</v>
      </c>
      <c r="U11" s="7">
        <f>Tabelle5[[#This Row],[average]]/Tabelle4[[#This Row],[average]]</f>
        <v>16.669013913362519</v>
      </c>
    </row>
    <row r="12" spans="1:21" x14ac:dyDescent="0.25">
      <c r="A12" s="4" t="s">
        <v>9</v>
      </c>
      <c r="B12">
        <v>8282284</v>
      </c>
      <c r="C12">
        <v>7795276</v>
      </c>
      <c r="D12">
        <v>9404605</v>
      </c>
      <c r="E12" s="7">
        <f t="shared" si="0"/>
        <v>8494055</v>
      </c>
      <c r="F12" s="7">
        <v>1</v>
      </c>
      <c r="G12">
        <v>10033451</v>
      </c>
      <c r="H12">
        <v>7417946</v>
      </c>
      <c r="I12">
        <v>7946613</v>
      </c>
      <c r="J12" s="7">
        <f t="shared" si="1"/>
        <v>8466003.333333334</v>
      </c>
      <c r="K12" s="7">
        <f>Tabelle3[[#This Row],[average]]/Tabelle2[[#This Row],[average]]</f>
        <v>0.99669749411009634</v>
      </c>
      <c r="L12">
        <v>13613264</v>
      </c>
      <c r="M12">
        <v>14189785</v>
      </c>
      <c r="N12">
        <v>13943842</v>
      </c>
      <c r="O12" s="7">
        <f t="shared" si="2"/>
        <v>13915630.333333334</v>
      </c>
      <c r="P12" s="7">
        <f>Tabelle4[[#This Row],[average]]/Tabelle3[[#This Row],[average]]</f>
        <v>1.6437071644589478</v>
      </c>
      <c r="Q12">
        <v>64122960</v>
      </c>
      <c r="R12">
        <v>74519468</v>
      </c>
      <c r="S12">
        <v>62294365</v>
      </c>
      <c r="T12" s="7">
        <f t="shared" si="3"/>
        <v>66978931</v>
      </c>
      <c r="U12" s="7">
        <f>Tabelle5[[#This Row],[average]]/Tabelle4[[#This Row],[average]]</f>
        <v>4.8132157434190725</v>
      </c>
    </row>
    <row r="13" spans="1:21" x14ac:dyDescent="0.25">
      <c r="A13" s="4" t="s">
        <v>10</v>
      </c>
      <c r="B13">
        <v>10023761</v>
      </c>
      <c r="C13">
        <v>10061840</v>
      </c>
      <c r="D13">
        <v>9960659</v>
      </c>
      <c r="E13" s="7">
        <f t="shared" si="0"/>
        <v>10015420</v>
      </c>
      <c r="F13" s="7">
        <v>1</v>
      </c>
      <c r="G13">
        <v>9910788</v>
      </c>
      <c r="H13">
        <v>7172552</v>
      </c>
      <c r="I13">
        <v>15560674</v>
      </c>
      <c r="J13" s="7">
        <f t="shared" si="1"/>
        <v>10881338</v>
      </c>
      <c r="K13" s="7">
        <f>Tabelle3[[#This Row],[average]]/Tabelle2[[#This Row],[average]]</f>
        <v>1.0864584810222637</v>
      </c>
      <c r="L13">
        <v>22214836</v>
      </c>
      <c r="M13">
        <v>27846025</v>
      </c>
      <c r="N13">
        <v>21828228</v>
      </c>
      <c r="O13" s="7">
        <f t="shared" si="2"/>
        <v>23963029.666666668</v>
      </c>
      <c r="P13" s="7">
        <f>Tabelle4[[#This Row],[average]]/Tabelle3[[#This Row],[average]]</f>
        <v>2.2022135206779412</v>
      </c>
      <c r="Q13">
        <v>207919651</v>
      </c>
      <c r="R13">
        <v>226276000</v>
      </c>
      <c r="S13">
        <v>207652951</v>
      </c>
      <c r="T13" s="7">
        <f t="shared" si="3"/>
        <v>213949534</v>
      </c>
      <c r="U13" s="7">
        <f>Tabelle5[[#This Row],[average]]/Tabelle4[[#This Row],[average]]</f>
        <v>8.9283173695524223</v>
      </c>
    </row>
    <row r="14" spans="1:21" x14ac:dyDescent="0.25">
      <c r="A14" s="4" t="s">
        <v>11</v>
      </c>
      <c r="B14">
        <v>10101356</v>
      </c>
      <c r="C14">
        <v>6871189</v>
      </c>
      <c r="D14">
        <v>8013765</v>
      </c>
      <c r="E14" s="7">
        <f t="shared" si="0"/>
        <v>8328770</v>
      </c>
      <c r="F14" s="7">
        <v>1</v>
      </c>
      <c r="G14">
        <v>9849096</v>
      </c>
      <c r="H14">
        <v>7145501</v>
      </c>
      <c r="I14">
        <v>9878474</v>
      </c>
      <c r="J14" s="7">
        <f t="shared" si="1"/>
        <v>8957690.333333334</v>
      </c>
      <c r="K14" s="7">
        <f>Tabelle3[[#This Row],[average]]/Tabelle2[[#This Row],[average]]</f>
        <v>1.0755117902563445</v>
      </c>
      <c r="L14">
        <v>19897439</v>
      </c>
      <c r="M14">
        <v>19973066</v>
      </c>
      <c r="N14">
        <v>19932032</v>
      </c>
      <c r="O14" s="7">
        <f t="shared" si="2"/>
        <v>19934179</v>
      </c>
      <c r="P14" s="7">
        <f>Tabelle4[[#This Row],[average]]/Tabelle3[[#This Row],[average]]</f>
        <v>2.225370408912327</v>
      </c>
      <c r="Q14">
        <v>281670499</v>
      </c>
      <c r="R14">
        <v>230266900</v>
      </c>
      <c r="S14">
        <v>274550973</v>
      </c>
      <c r="T14" s="7">
        <f t="shared" si="3"/>
        <v>262162790.66666666</v>
      </c>
      <c r="U14" s="7">
        <f>Tabelle5[[#This Row],[average]]/Tabelle4[[#This Row],[average]]</f>
        <v>13.151421519123845</v>
      </c>
    </row>
    <row r="15" spans="1:21" x14ac:dyDescent="0.25">
      <c r="A15" s="4" t="s">
        <v>12</v>
      </c>
      <c r="B15">
        <v>5315652</v>
      </c>
      <c r="C15">
        <v>7333380</v>
      </c>
      <c r="D15">
        <v>5107852</v>
      </c>
      <c r="E15" s="7">
        <f t="shared" si="0"/>
        <v>5918961.333333333</v>
      </c>
      <c r="F15" s="7">
        <v>1</v>
      </c>
      <c r="G15">
        <v>9636339</v>
      </c>
      <c r="H15">
        <v>7792350</v>
      </c>
      <c r="I15">
        <v>5459272</v>
      </c>
      <c r="J15" s="7">
        <f t="shared" si="1"/>
        <v>7629320.333333333</v>
      </c>
      <c r="K15" s="7">
        <f>Tabelle3[[#This Row],[average]]/Tabelle2[[#This Row],[average]]</f>
        <v>1.2889626918776966</v>
      </c>
      <c r="L15">
        <v>12468735</v>
      </c>
      <c r="M15">
        <v>9720126</v>
      </c>
      <c r="N15">
        <v>9490239</v>
      </c>
      <c r="O15" s="7">
        <f t="shared" si="2"/>
        <v>10559700</v>
      </c>
      <c r="P15" s="7">
        <f>Tabelle4[[#This Row],[average]]/Tabelle3[[#This Row],[average]]</f>
        <v>1.3840944590913975</v>
      </c>
      <c r="Q15">
        <v>45339488</v>
      </c>
      <c r="R15">
        <v>45848481</v>
      </c>
      <c r="S15">
        <v>49716367</v>
      </c>
      <c r="T15" s="7">
        <f t="shared" si="3"/>
        <v>46968112</v>
      </c>
      <c r="U15" s="7">
        <f>Tabelle5[[#This Row],[average]]/Tabelle4[[#This Row],[average]]</f>
        <v>4.4478642385673837</v>
      </c>
    </row>
    <row r="16" spans="1:21" x14ac:dyDescent="0.25">
      <c r="A16" s="4" t="s">
        <v>13</v>
      </c>
      <c r="B16">
        <v>10466750</v>
      </c>
      <c r="C16">
        <v>7985560</v>
      </c>
      <c r="D16">
        <v>10396463</v>
      </c>
      <c r="E16" s="7">
        <f t="shared" si="0"/>
        <v>9616257.666666666</v>
      </c>
      <c r="F16" s="7">
        <v>1</v>
      </c>
      <c r="G16">
        <v>9727771</v>
      </c>
      <c r="H16">
        <v>7074751</v>
      </c>
      <c r="I16">
        <v>9957992</v>
      </c>
      <c r="J16" s="7">
        <f t="shared" si="1"/>
        <v>8920171.333333334</v>
      </c>
      <c r="K16" s="7">
        <f>Tabelle3[[#This Row],[average]]/Tabelle2[[#This Row],[average]]</f>
        <v>0.92761359382598363</v>
      </c>
      <c r="L16">
        <v>20641521</v>
      </c>
      <c r="M16">
        <v>17420296</v>
      </c>
      <c r="N16">
        <v>22332639</v>
      </c>
      <c r="O16" s="7">
        <f t="shared" si="2"/>
        <v>20131485.333333332</v>
      </c>
      <c r="P16" s="7">
        <f>Tabelle4[[#This Row],[average]]/Tabelle3[[#This Row],[average]]</f>
        <v>2.2568496255340982</v>
      </c>
      <c r="Q16">
        <v>157447000</v>
      </c>
      <c r="R16">
        <v>139270781</v>
      </c>
      <c r="S16">
        <v>144083280</v>
      </c>
      <c r="T16" s="7">
        <f t="shared" si="3"/>
        <v>146933687</v>
      </c>
      <c r="U16" s="7">
        <f>Tabelle5[[#This Row],[average]]/Tabelle4[[#This Row],[average]]</f>
        <v>7.2987007449822885</v>
      </c>
    </row>
    <row r="17" spans="1:21" x14ac:dyDescent="0.25">
      <c r="A17" s="4" t="s">
        <v>14</v>
      </c>
      <c r="B17">
        <v>9942616</v>
      </c>
      <c r="C17">
        <v>6375610</v>
      </c>
      <c r="D17">
        <v>7625194</v>
      </c>
      <c r="E17" s="7">
        <f t="shared" si="0"/>
        <v>7981140</v>
      </c>
      <c r="F17" s="7">
        <v>1</v>
      </c>
      <c r="G17">
        <v>10249395</v>
      </c>
      <c r="H17">
        <v>10041988</v>
      </c>
      <c r="I17">
        <v>7057135</v>
      </c>
      <c r="J17" s="7">
        <f t="shared" si="1"/>
        <v>9116172.666666666</v>
      </c>
      <c r="K17" s="7">
        <f>Tabelle3[[#This Row],[average]]/Tabelle2[[#This Row],[average]]</f>
        <v>1.1422143536721152</v>
      </c>
      <c r="L17">
        <v>17910392</v>
      </c>
      <c r="M17">
        <v>18433636</v>
      </c>
      <c r="N17">
        <v>17865175</v>
      </c>
      <c r="O17" s="7">
        <f t="shared" si="2"/>
        <v>18069734.333333332</v>
      </c>
      <c r="P17" s="7">
        <f>Tabelle4[[#This Row],[average]]/Tabelle3[[#This Row],[average]]</f>
        <v>1.9821623606807506</v>
      </c>
      <c r="Q17">
        <v>136125184</v>
      </c>
      <c r="R17">
        <v>144233367</v>
      </c>
      <c r="S17">
        <v>128497914</v>
      </c>
      <c r="T17" s="7">
        <f t="shared" si="3"/>
        <v>136285488.33333334</v>
      </c>
      <c r="U17" s="7">
        <f>Tabelle5[[#This Row],[average]]/Tabelle4[[#This Row],[average]]</f>
        <v>7.5421965713091197</v>
      </c>
    </row>
    <row r="18" spans="1:21" x14ac:dyDescent="0.25">
      <c r="A18" s="4" t="s">
        <v>15</v>
      </c>
      <c r="B18">
        <v>8056479</v>
      </c>
      <c r="C18">
        <v>10503131</v>
      </c>
      <c r="D18">
        <v>10471148</v>
      </c>
      <c r="E18" s="7">
        <f t="shared" si="0"/>
        <v>9676919.333333334</v>
      </c>
      <c r="F18" s="7">
        <v>1</v>
      </c>
      <c r="G18">
        <v>7115715</v>
      </c>
      <c r="H18">
        <v>9963523</v>
      </c>
      <c r="I18">
        <v>11402045</v>
      </c>
      <c r="J18" s="7">
        <f t="shared" si="1"/>
        <v>9493761</v>
      </c>
      <c r="K18" s="7">
        <f>Tabelle3[[#This Row],[average]]/Tabelle2[[#This Row],[average]]</f>
        <v>0.98107266093430967</v>
      </c>
      <c r="L18">
        <v>17903843</v>
      </c>
      <c r="M18">
        <v>17917024</v>
      </c>
      <c r="N18">
        <v>17742078</v>
      </c>
      <c r="O18" s="7">
        <f t="shared" si="2"/>
        <v>17854315</v>
      </c>
      <c r="P18" s="7">
        <f>Tabelle4[[#This Row],[average]]/Tabelle3[[#This Row],[average]]</f>
        <v>1.8806366623301345</v>
      </c>
      <c r="Q18">
        <v>126699465</v>
      </c>
      <c r="R18">
        <v>114137901</v>
      </c>
      <c r="S18">
        <v>120956801</v>
      </c>
      <c r="T18" s="7">
        <f t="shared" si="3"/>
        <v>120598055.66666667</v>
      </c>
      <c r="U18" s="7">
        <f>Tabelle5[[#This Row],[average]]/Tabelle4[[#This Row],[average]]</f>
        <v>6.7545607695768037</v>
      </c>
    </row>
    <row r="19" spans="1:21" x14ac:dyDescent="0.25">
      <c r="A19" s="4" t="s">
        <v>16</v>
      </c>
      <c r="B19">
        <v>7599138</v>
      </c>
      <c r="C19">
        <v>14587702</v>
      </c>
      <c r="D19">
        <v>15021106</v>
      </c>
      <c r="E19" s="7">
        <f t="shared" si="0"/>
        <v>12402648.666666666</v>
      </c>
      <c r="F19" s="7">
        <v>1</v>
      </c>
      <c r="G19">
        <v>9708890</v>
      </c>
      <c r="H19">
        <v>8506967</v>
      </c>
      <c r="I19">
        <v>8390938</v>
      </c>
      <c r="J19" s="7">
        <f t="shared" si="1"/>
        <v>8868931.666666666</v>
      </c>
      <c r="K19" s="7">
        <f>Tabelle3[[#This Row],[average]]/Tabelle2[[#This Row],[average]]</f>
        <v>0.71508368131903866</v>
      </c>
      <c r="L19">
        <v>17939527</v>
      </c>
      <c r="M19">
        <v>17899861</v>
      </c>
      <c r="N19">
        <v>17892386</v>
      </c>
      <c r="O19" s="7">
        <f t="shared" si="2"/>
        <v>17910591.333333332</v>
      </c>
      <c r="P19" s="7">
        <f>Tabelle4[[#This Row],[average]]/Tabelle3[[#This Row],[average]]</f>
        <v>2.0194756264330223</v>
      </c>
      <c r="Q19">
        <v>108287597</v>
      </c>
      <c r="R19">
        <v>111971186</v>
      </c>
      <c r="S19">
        <v>111593006</v>
      </c>
      <c r="T19" s="7">
        <f t="shared" si="3"/>
        <v>110617263</v>
      </c>
      <c r="U19" s="7">
        <f>Tabelle5[[#This Row],[average]]/Tabelle4[[#This Row],[average]]</f>
        <v>6.1760810093483984</v>
      </c>
    </row>
    <row r="20" spans="1:21" ht="15.75" thickBot="1" x14ac:dyDescent="0.3">
      <c r="A20" s="5" t="s">
        <v>17</v>
      </c>
      <c r="B20" s="2">
        <v>9333483</v>
      </c>
      <c r="C20" s="2">
        <v>7807074</v>
      </c>
      <c r="D20" s="2">
        <v>7911602</v>
      </c>
      <c r="E20" s="8">
        <f t="shared" si="0"/>
        <v>8350719.666666667</v>
      </c>
      <c r="F20" s="8">
        <v>1</v>
      </c>
      <c r="G20" s="2">
        <v>7029709</v>
      </c>
      <c r="H20" s="2">
        <v>8646620</v>
      </c>
      <c r="I20" s="2">
        <v>9846582</v>
      </c>
      <c r="J20" s="8">
        <f t="shared" si="1"/>
        <v>8507637</v>
      </c>
      <c r="K20" s="8">
        <f>Tabelle3[[#This Row],[average]]/Tabelle2[[#This Row],[average]]</f>
        <v>1.0187908754690564</v>
      </c>
      <c r="L20" s="2">
        <v>19834433</v>
      </c>
      <c r="M20" s="2">
        <v>19618391</v>
      </c>
      <c r="N20" s="2">
        <v>17952077</v>
      </c>
      <c r="O20" s="8">
        <f t="shared" si="2"/>
        <v>19134967</v>
      </c>
      <c r="P20" s="8">
        <f>Tabelle4[[#This Row],[average]]/Tabelle3[[#This Row],[average]]</f>
        <v>2.2491517915021526</v>
      </c>
      <c r="Q20" s="2">
        <v>153894933</v>
      </c>
      <c r="R20" s="2">
        <v>155873487</v>
      </c>
      <c r="S20" s="2">
        <v>150577774</v>
      </c>
      <c r="T20" s="8">
        <f t="shared" si="3"/>
        <v>153448731.33333334</v>
      </c>
      <c r="U20" s="8">
        <f>Tabelle5[[#This Row],[average]]/Tabelle4[[#This Row],[average]]</f>
        <v>8.0192838238672337</v>
      </c>
    </row>
    <row r="23" spans="1:21" x14ac:dyDescent="0.25">
      <c r="A23" s="30" t="s">
        <v>39</v>
      </c>
      <c r="E23">
        <f>AVERAGE(E15:E20)/1000000</f>
        <v>8.9911077777777777</v>
      </c>
      <c r="F23">
        <f t="shared" ref="F23:U23" si="4">AVERAGE(F15:F20)</f>
        <v>1</v>
      </c>
      <c r="J23">
        <f>AVERAGE(J15:J20)/1000000</f>
        <v>8.7559989999999992</v>
      </c>
      <c r="K23">
        <f t="shared" si="4"/>
        <v>1.0122896428496999</v>
      </c>
      <c r="O23">
        <f>AVERAGE(O15:O20)/1000000</f>
        <v>17.276798833333331</v>
      </c>
      <c r="P23">
        <f t="shared" si="4"/>
        <v>1.9620617542619259</v>
      </c>
      <c r="T23">
        <f>AVERAGE(T15:T20)/1000000</f>
        <v>119.14188955555557</v>
      </c>
      <c r="U23">
        <f t="shared" si="4"/>
        <v>6.706447859608538</v>
      </c>
    </row>
    <row r="24" spans="1:21" x14ac:dyDescent="0.25">
      <c r="A24" s="30" t="s">
        <v>40</v>
      </c>
      <c r="E24">
        <f>AVERAGE(E3:E14)/1000000</f>
        <v>10.411225055555557</v>
      </c>
      <c r="F24">
        <f t="shared" ref="F24:U24" si="5">AVERAGE(F3:F14)</f>
        <v>1</v>
      </c>
      <c r="J24">
        <f>AVERAGE(J3:J14)/1000000</f>
        <v>12.412078222222222</v>
      </c>
      <c r="K24">
        <f t="shared" si="5"/>
        <v>1.2077022209007591</v>
      </c>
      <c r="O24">
        <f>AVERAGE(O3:O14)/1000000</f>
        <v>43.234647499999994</v>
      </c>
      <c r="P24">
        <f t="shared" si="5"/>
        <v>3.2742389585584011</v>
      </c>
      <c r="T24">
        <f>AVERAGE(T3:T14)/1000000</f>
        <v>383.27396727777784</v>
      </c>
      <c r="U24">
        <f t="shared" si="5"/>
        <v>9.7435985827718721</v>
      </c>
    </row>
  </sheetData>
  <mergeCells count="4">
    <mergeCell ref="B1:F1"/>
    <mergeCell ref="G1:K1"/>
    <mergeCell ref="L1:P1"/>
    <mergeCell ref="Q1:U1"/>
  </mergeCells>
  <phoneticPr fontId="2" type="noConversion"/>
  <conditionalFormatting sqref="E3:E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E756-0CC4-4FE9-B185-18BD13D1AE03}">
  <dimension ref="A1:Q20"/>
  <sheetViews>
    <sheetView tabSelected="1" workbookViewId="0">
      <selection activeCell="D13" sqref="D13"/>
    </sheetView>
  </sheetViews>
  <sheetFormatPr baseColWidth="10" defaultRowHeight="15" x14ac:dyDescent="0.25"/>
  <cols>
    <col min="1" max="1" width="15.28515625" bestFit="1" customWidth="1"/>
    <col min="16" max="16" width="14.7109375" customWidth="1"/>
  </cols>
  <sheetData>
    <row r="1" spans="1:17" ht="15.75" thickBot="1" x14ac:dyDescent="0.3">
      <c r="A1" s="22"/>
      <c r="B1" s="28" t="s">
        <v>37</v>
      </c>
      <c r="C1" s="13"/>
      <c r="D1" s="13"/>
      <c r="E1" s="13"/>
      <c r="F1" s="13"/>
      <c r="G1" s="13"/>
      <c r="H1" s="13"/>
      <c r="I1" s="14"/>
      <c r="J1" s="23" t="s">
        <v>38</v>
      </c>
      <c r="K1" s="24"/>
      <c r="L1" s="24"/>
      <c r="M1" s="24"/>
      <c r="N1" s="24"/>
      <c r="O1" s="24"/>
      <c r="P1" s="24"/>
      <c r="Q1" s="25"/>
    </row>
    <row r="2" spans="1:17" x14ac:dyDescent="0.25">
      <c r="A2" s="15" t="s">
        <v>28</v>
      </c>
      <c r="B2" s="15" t="s">
        <v>32</v>
      </c>
      <c r="C2" s="16" t="s">
        <v>33</v>
      </c>
      <c r="D2" s="16" t="s">
        <v>31</v>
      </c>
      <c r="E2" s="29" t="s">
        <v>34</v>
      </c>
      <c r="F2" s="16" t="s">
        <v>30</v>
      </c>
      <c r="G2" s="16" t="s">
        <v>35</v>
      </c>
      <c r="H2" s="16" t="s">
        <v>29</v>
      </c>
      <c r="I2" s="17" t="s">
        <v>36</v>
      </c>
      <c r="J2" s="15" t="s">
        <v>32</v>
      </c>
      <c r="K2" s="16" t="s">
        <v>33</v>
      </c>
      <c r="L2" s="16" t="s">
        <v>31</v>
      </c>
      <c r="M2" s="16" t="s">
        <v>34</v>
      </c>
      <c r="N2" s="16" t="s">
        <v>30</v>
      </c>
      <c r="O2" s="16" t="s">
        <v>35</v>
      </c>
      <c r="P2" s="16" t="s">
        <v>29</v>
      </c>
      <c r="Q2" s="17" t="s">
        <v>36</v>
      </c>
    </row>
    <row r="3" spans="1:17" x14ac:dyDescent="0.25">
      <c r="A3" s="4" t="s">
        <v>1</v>
      </c>
      <c r="B3" s="1">
        <v>108461260</v>
      </c>
      <c r="C3" s="22">
        <v>1</v>
      </c>
      <c r="D3" s="22">
        <v>82124027</v>
      </c>
      <c r="E3" s="22">
        <f>Tabelle10[[#This Row],[1]]/Tabelle10[[#This Row],[2]]</f>
        <v>1.320700700660965</v>
      </c>
      <c r="F3" s="22">
        <v>81534949</v>
      </c>
      <c r="G3" s="22">
        <f>Tabelle10[[#This Row],[1]]/Tabelle10[[#This Row],[4]]</f>
        <v>1.3302425687419024</v>
      </c>
      <c r="H3" s="22">
        <v>89459859</v>
      </c>
      <c r="I3" s="18">
        <f>Tabelle10[[#This Row],[1]]/Tabelle10[[#This Row],[8]]</f>
        <v>1.2124014190543269</v>
      </c>
      <c r="J3" s="26">
        <v>203000503</v>
      </c>
      <c r="K3" s="22">
        <v>1</v>
      </c>
      <c r="L3" s="22">
        <v>166312361</v>
      </c>
      <c r="M3" s="22">
        <f>Tabelle12[[#This Row],[1]]/Tabelle12[[#This Row],[2]]</f>
        <v>1.220597806316994</v>
      </c>
      <c r="N3" s="22">
        <v>111381855</v>
      </c>
      <c r="O3" s="22">
        <f>Tabelle12[[#This Row],[1]]/Tabelle12[[#This Row],[4]]</f>
        <v>1.8225634956429841</v>
      </c>
      <c r="P3" s="22">
        <v>88830397</v>
      </c>
      <c r="Q3" s="18">
        <f>Tabelle12[[#This Row],[1]]/Tabelle12[[#This Row],[8]]</f>
        <v>2.28525943658678</v>
      </c>
    </row>
    <row r="4" spans="1:17" x14ac:dyDescent="0.25">
      <c r="A4" s="4" t="s">
        <v>4</v>
      </c>
      <c r="B4" s="1">
        <v>94871152</v>
      </c>
      <c r="C4" s="22">
        <v>1</v>
      </c>
      <c r="D4" s="22">
        <v>71473845</v>
      </c>
      <c r="E4" s="22">
        <f>Tabelle10[[#This Row],[1]]/Tabelle10[[#This Row],[2]]</f>
        <v>1.3273548107003339</v>
      </c>
      <c r="F4" s="22">
        <v>62835558</v>
      </c>
      <c r="G4" s="22">
        <f>Tabelle10[[#This Row],[1]]/Tabelle10[[#This Row],[4]]</f>
        <v>1.5098322513504217</v>
      </c>
      <c r="H4" s="22">
        <v>58197438</v>
      </c>
      <c r="I4" s="18">
        <f>Tabelle10[[#This Row],[1]]/Tabelle10[[#This Row],[8]]</f>
        <v>1.630160283000774</v>
      </c>
      <c r="J4" s="1">
        <v>142854167</v>
      </c>
      <c r="K4" s="22">
        <v>1</v>
      </c>
      <c r="L4" s="22">
        <v>128565312</v>
      </c>
      <c r="M4" s="22">
        <f>Tabelle12[[#This Row],[1]]/Tabelle12[[#This Row],[2]]</f>
        <v>1.1111408262284621</v>
      </c>
      <c r="N4" s="22">
        <v>90395171</v>
      </c>
      <c r="O4" s="22">
        <f>Tabelle12[[#This Row],[1]]/Tabelle12[[#This Row],[4]]</f>
        <v>1.5803296284488471</v>
      </c>
      <c r="P4" s="27">
        <v>63596078</v>
      </c>
      <c r="Q4" s="18">
        <f>Tabelle12[[#This Row],[1]]/Tabelle12[[#This Row],[8]]</f>
        <v>2.2462732214398504</v>
      </c>
    </row>
    <row r="5" spans="1:17" ht="15.75" thickBot="1" x14ac:dyDescent="0.3">
      <c r="A5" s="5" t="s">
        <v>9</v>
      </c>
      <c r="B5" s="19">
        <v>30078949</v>
      </c>
      <c r="C5" s="2">
        <v>1</v>
      </c>
      <c r="D5" s="2">
        <v>20822890</v>
      </c>
      <c r="E5" s="2">
        <f>Tabelle10[[#This Row],[1]]/Tabelle10[[#This Row],[2]]</f>
        <v>1.4445136578063851</v>
      </c>
      <c r="F5" s="2">
        <v>16835389</v>
      </c>
      <c r="G5" s="2">
        <f>Tabelle10[[#This Row],[1]]/Tabelle10[[#This Row],[4]]</f>
        <v>1.7866500738414777</v>
      </c>
      <c r="H5" s="2">
        <v>14792453</v>
      </c>
      <c r="I5" s="20">
        <f>Tabelle10[[#This Row],[1]]/Tabelle10[[#This Row],[8]]</f>
        <v>2.0333983146676213</v>
      </c>
      <c r="J5" s="19">
        <v>32610809</v>
      </c>
      <c r="K5" s="2">
        <v>1</v>
      </c>
      <c r="L5" s="2">
        <v>24390051</v>
      </c>
      <c r="M5" s="2">
        <f>Tabelle12[[#This Row],[1]]/Tabelle12[[#This Row],[2]]</f>
        <v>1.3370537437580594</v>
      </c>
      <c r="N5" s="2">
        <v>18589330</v>
      </c>
      <c r="O5" s="2">
        <f>Tabelle12[[#This Row],[1]]/Tabelle12[[#This Row],[4]]</f>
        <v>1.7542756516776021</v>
      </c>
      <c r="P5" s="2">
        <v>16335793</v>
      </c>
      <c r="Q5" s="20">
        <f>Tabelle12[[#This Row],[1]]/Tabelle12[[#This Row],[8]]</f>
        <v>1.9962795194576719</v>
      </c>
    </row>
    <row r="6" spans="1:17" x14ac:dyDescent="0.25">
      <c r="A6" s="21"/>
      <c r="B6" s="22"/>
      <c r="C6" s="22"/>
      <c r="D6" s="22"/>
      <c r="E6" s="22"/>
      <c r="F6" s="22"/>
    </row>
    <row r="7" spans="1:17" x14ac:dyDescent="0.25">
      <c r="A7" s="22"/>
      <c r="B7" s="22"/>
      <c r="C7" s="22"/>
      <c r="D7" s="22"/>
      <c r="E7" s="22"/>
      <c r="F7" s="22"/>
    </row>
    <row r="8" spans="1:17" x14ac:dyDescent="0.25">
      <c r="A8" s="21"/>
      <c r="B8" s="22"/>
      <c r="C8" s="22"/>
      <c r="D8" s="22"/>
      <c r="E8" s="22"/>
      <c r="F8" s="22"/>
    </row>
    <row r="9" spans="1:17" x14ac:dyDescent="0.25">
      <c r="A9" s="21"/>
      <c r="B9" s="22"/>
      <c r="C9" s="22"/>
      <c r="D9" s="22"/>
      <c r="E9" s="22"/>
      <c r="F9" s="22"/>
    </row>
    <row r="10" spans="1:17" x14ac:dyDescent="0.25">
      <c r="A10" s="21"/>
      <c r="B10" s="22"/>
      <c r="C10" s="22"/>
      <c r="D10" s="22"/>
      <c r="E10" s="22"/>
      <c r="F10" s="22"/>
    </row>
    <row r="11" spans="1:17" x14ac:dyDescent="0.25">
      <c r="A11" s="21"/>
      <c r="B11" s="22"/>
      <c r="C11" s="22"/>
      <c r="D11" s="22"/>
      <c r="E11" s="22"/>
      <c r="F11" s="22"/>
    </row>
    <row r="12" spans="1:17" x14ac:dyDescent="0.25">
      <c r="A12" s="22"/>
      <c r="B12" s="22"/>
      <c r="C12" s="22"/>
      <c r="D12" s="22"/>
      <c r="E12" s="22"/>
      <c r="F12" s="22"/>
    </row>
    <row r="13" spans="1:17" x14ac:dyDescent="0.25">
      <c r="A13" s="21"/>
      <c r="B13" s="22"/>
      <c r="C13" s="22"/>
      <c r="D13" s="22"/>
      <c r="E13" s="22"/>
      <c r="F13" s="22"/>
    </row>
    <row r="14" spans="1:17" x14ac:dyDescent="0.25">
      <c r="A14" s="21"/>
      <c r="B14" s="22"/>
      <c r="C14" s="22"/>
      <c r="D14" s="22"/>
      <c r="E14" s="22"/>
      <c r="F14" s="22"/>
    </row>
    <row r="15" spans="1:17" x14ac:dyDescent="0.25">
      <c r="A15" s="21"/>
      <c r="B15" s="22"/>
      <c r="C15" s="22"/>
      <c r="D15" s="22"/>
      <c r="E15" s="22"/>
      <c r="F15" s="22"/>
    </row>
    <row r="16" spans="1:17" x14ac:dyDescent="0.25">
      <c r="A16" s="21"/>
      <c r="B16" s="22"/>
      <c r="C16" s="22"/>
      <c r="D16" s="22"/>
      <c r="E16" s="22"/>
      <c r="F16" s="22"/>
    </row>
    <row r="17" spans="1:6" x14ac:dyDescent="0.25">
      <c r="A17" s="21"/>
      <c r="B17" s="22"/>
      <c r="C17" s="22"/>
      <c r="D17" s="22"/>
      <c r="E17" s="22"/>
      <c r="F17" s="22"/>
    </row>
    <row r="18" spans="1:6" x14ac:dyDescent="0.25">
      <c r="A18" s="21"/>
      <c r="B18" s="22"/>
      <c r="C18" s="22"/>
      <c r="D18" s="22"/>
      <c r="E18" s="22"/>
      <c r="F18" s="22"/>
    </row>
    <row r="19" spans="1:6" x14ac:dyDescent="0.25">
      <c r="A19" s="21"/>
      <c r="B19" s="22"/>
      <c r="C19" s="22"/>
      <c r="D19" s="22"/>
      <c r="E19" s="22"/>
      <c r="F19" s="22"/>
    </row>
    <row r="20" spans="1:6" x14ac:dyDescent="0.25">
      <c r="A20" s="21"/>
      <c r="B20" s="22"/>
      <c r="C20" s="22"/>
      <c r="D20" s="22"/>
      <c r="E20" s="22"/>
      <c r="F20" s="22"/>
    </row>
  </sheetData>
  <mergeCells count="2">
    <mergeCell ref="J1:Q1"/>
    <mergeCell ref="B1:I1"/>
  </mergeCells>
  <phoneticPr fontId="2" type="noConversion"/>
  <conditionalFormatting sqref="E3:E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Scale Factor Comparison</vt:lpstr>
      <vt:lpstr>Parallelism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w.</dc:creator>
  <cp:lastModifiedBy>max w.</cp:lastModifiedBy>
  <dcterms:created xsi:type="dcterms:W3CDTF">2025-02-03T20:35:54Z</dcterms:created>
  <dcterms:modified xsi:type="dcterms:W3CDTF">2025-02-04T18:09:15Z</dcterms:modified>
</cp:coreProperties>
</file>