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1 - Bilancio_2019_riclassificat" sheetId="1" state="visible" r:id="rId2"/>
    <sheet name="2 - Funzionigramma_2019" sheetId="2" state="visible" r:id="rId3"/>
    <sheet name="3 - Check-list servizi prima_do" sheetId="3" state="visible" r:id="rId4"/>
  </sheets>
  <definedNames>
    <definedName function="false" hidden="false" localSheetId="0" name="_xlnm.Print_Area" vbProcedure="false">'1 - Bilancio_2019_riclassificat'!$A$1:$K$40</definedName>
  </definedName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20" authorId="0">
      <text>
        <r>
          <rPr>
            <sz val="10"/>
            <rFont val="Arial"/>
            <family val="2"/>
            <charset val="1"/>
          </rPr>
          <t xml:space="preserve">Questo importo, nella colonna CUBI, non va sommato ai totali (è solo un trasferimento di risorse tra i due enti per contribuire ai costi generali Cubi in equal modo)</t>
        </r>
      </text>
    </comment>
    <comment ref="C28" authorId="0">
      <text>
        <r>
          <rPr>
            <sz val="10"/>
            <rFont val="Arial"/>
            <family val="2"/>
            <charset val="1"/>
          </rPr>
          <t xml:space="preserve">Questo importo, nella colonna CUBI, non va sommato ai totali (è solo un trasferimento di risorse tra i due enti per contribuire ai costi generali Cubi in equal modo)</t>
        </r>
      </text>
    </comment>
    <comment ref="G21" authorId="0">
      <text>
        <r>
          <rPr>
            <sz val="10"/>
            <rFont val="Arial"/>
            <family val="2"/>
            <charset val="1"/>
          </rPr>
          <t xml:space="preserve">Il 35% della spesa complessiva è determinata di costo del personale</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0" authorId="0">
      <text>
        <r>
          <rPr>
            <sz val="10"/>
            <rFont val="Arial"/>
            <family val="2"/>
            <charset val="1"/>
          </rPr>
          <t xml:space="preserve">Formalmente è una prestazione di servizio (con iva) da csbno che si sostanzia in 32h settimanali di un operatore del tutto integrato della attività del centro servizio CUBI (per cui viene qui contabilizzata)</t>
        </r>
      </text>
    </comment>
    <comment ref="B15" authorId="0">
      <text>
        <r>
          <rPr>
            <sz val="9"/>
            <color rgb="FF000000"/>
            <rFont val="Roboto"/>
            <family val="0"/>
            <charset val="1"/>
          </rPr>
          <t xml:space="preserve">Premi e parti accessorie ad personam; ripartite sul costo az. Lordo del personale C di Vimercate</t>
        </r>
      </text>
    </comment>
  </commentList>
</comments>
</file>

<file path=xl/sharedStrings.xml><?xml version="1.0" encoding="utf-8"?>
<sst xmlns="http://schemas.openxmlformats.org/spreadsheetml/2006/main" count="176" uniqueCount="126">
  <si>
    <r>
      <rPr>
        <b val="true"/>
        <sz val="24"/>
        <color rgb="FFC9211E"/>
        <rFont val="Roboto"/>
        <family val="0"/>
        <charset val="1"/>
      </rPr>
      <t xml:space="preserve">Bilancio consuntivo 2019 di SBV e SBME                          </t>
    </r>
    <r>
      <rPr>
        <i val="true"/>
        <sz val="24"/>
        <color rgb="FFC9211E"/>
        <rFont val="Roboto"/>
        <family val="0"/>
        <charset val="1"/>
      </rPr>
      <t xml:space="preserve">aggregato e riclassificato</t>
    </r>
  </si>
  <si>
    <t xml:space="preserve">%  di spesa allocata</t>
  </si>
  <si>
    <t xml:space="preserve">MACRO SERVIZI  </t>
  </si>
  <si>
    <r>
      <rPr>
        <b val="true"/>
        <sz val="10"/>
        <rFont val="Cantarell"/>
        <family val="0"/>
        <charset val="1"/>
      </rPr>
      <t xml:space="preserve">Centro di Costo</t>
    </r>
    <r>
      <rPr>
        <sz val="10"/>
        <rFont val="Cantarell"/>
        <family val="0"/>
        <charset val="1"/>
      </rPr>
      <t xml:space="preserve"> (personale incluso)</t>
    </r>
  </si>
  <si>
    <t xml:space="preserve">Dettagli</t>
  </si>
  <si>
    <t xml:space="preserve">SBV</t>
  </si>
  <si>
    <t xml:space="preserve">SBME</t>
  </si>
  <si>
    <t xml:space="preserve">CUBI (sbv+sbme)</t>
  </si>
  <si>
    <r>
      <rPr>
        <sz val="9"/>
        <rFont val="Cantarell"/>
        <family val="0"/>
        <charset val="1"/>
      </rPr>
      <t xml:space="preserve">di cui: </t>
    </r>
    <r>
      <rPr>
        <b val="true"/>
        <sz val="9"/>
        <rFont val="Cantarell"/>
        <family val="0"/>
        <charset val="1"/>
      </rPr>
      <t xml:space="preserve">spesa di personale</t>
    </r>
  </si>
  <si>
    <t xml:space="preserve">USCITE</t>
  </si>
  <si>
    <t xml:space="preserve">Servizi generali</t>
  </si>
  <si>
    <t xml:space="preserve">AFFARI GENERALI E FUNZIONAMENTO ORGANI</t>
  </si>
  <si>
    <t xml:space="preserve">AFFARI  FINANZIARI</t>
  </si>
  <si>
    <t xml:space="preserve">SEDE</t>
  </si>
  <si>
    <t xml:space="preserve">ALTRE GENERALI di ENTE</t>
  </si>
  <si>
    <t xml:space="preserve">Servizi di base</t>
  </si>
  <si>
    <t xml:space="preserve">COORD. BIBLIOTECONOMICO</t>
  </si>
  <si>
    <t xml:space="preserve">GESTIONE RISORSE IT</t>
  </si>
  <si>
    <t xml:space="preserve">Linee-dati, hosting, amm.ne rete, ass. hw, mlol (no contenuti), Unibiblio,CoseDaFare, firewall biblio.</t>
  </si>
  <si>
    <t xml:space="preserve">HELP-DESK</t>
  </si>
  <si>
    <t xml:space="preserve">LOGISTICA (pib)</t>
  </si>
  <si>
    <t xml:space="preserve">CATALOGAZIONE</t>
  </si>
  <si>
    <t xml:space="preserve">ACQUISTO CONTENUTI (cartacei e digitali)</t>
  </si>
  <si>
    <t xml:space="preserve">COMUNICAZIONE</t>
  </si>
  <si>
    <t xml:space="preserve">PROMOZIONE LETTURA</t>
  </si>
  <si>
    <t xml:space="preserve">FORMAZIONE</t>
  </si>
  <si>
    <t xml:space="preserve">PROGETTI SPECIALI (piano strategico e altri progetti comuni)</t>
  </si>
  <si>
    <t xml:space="preserve">ALTRE SPESE</t>
  </si>
  <si>
    <t xml:space="preserve">PRESTAZIONI di SERVIZI x specifiche biblioteche (solo SBME)</t>
  </si>
  <si>
    <t xml:space="preserve">RIMBORSO SPESE a SBV da SBME (vale solo x sbme)</t>
  </si>
  <si>
    <t xml:space="preserve">non sommabile</t>
  </si>
  <si>
    <r>
      <rPr>
        <b val="true"/>
        <sz val="12"/>
        <rFont val="Cantarell"/>
        <family val="0"/>
        <charset val="1"/>
      </rPr>
      <t xml:space="preserve">TOTALE </t>
    </r>
    <r>
      <rPr>
        <sz val="12"/>
        <rFont val="Cantarell"/>
        <family val="0"/>
        <charset val="1"/>
      </rPr>
      <t xml:space="preserve">USCITE</t>
    </r>
  </si>
  <si>
    <t xml:space="preserve">ENTRATE</t>
  </si>
  <si>
    <t xml:space="preserve">CONTRIBUTO OBBLIGATORIO QUOTA X ABITANTI</t>
  </si>
  <si>
    <t xml:space="preserve">CONTRIBUTO OBBLIGATORIO x SEDI AGGIUNTIVE (sbme)</t>
  </si>
  <si>
    <t xml:space="preserve">CONTRIBUTO COMUNI QUOTA EBOOK</t>
  </si>
  <si>
    <t xml:space="preserve">CONTRIBUTO LINEE-DATI (obbligatorio solo x sbv)</t>
  </si>
  <si>
    <t xml:space="preserve">CONTRIBUTO PROGETTI SPECIALI (obbligatorio solo x sbv)</t>
  </si>
  <si>
    <t xml:space="preserve">RIMBORSO SPESE DA SBME a SBV (vale solo per SBV)</t>
  </si>
  <si>
    <t xml:space="preserve">ALTRI RIMBORSI SPESE (solo x sbv)</t>
  </si>
  <si>
    <t xml:space="preserve">CONTRIBUTO opzionale ASSISTENZA HW</t>
  </si>
  <si>
    <t xml:space="preserve">CONTRIBUTO opzionale CoseDaFare</t>
  </si>
  <si>
    <t xml:space="preserve">CONTRIBUTO opzionale ACQUISTI HW</t>
  </si>
  <si>
    <t xml:space="preserve">CONTRIBUTO opzionale SERVIZI aggiuntivi (solo SBME)</t>
  </si>
  <si>
    <t xml:space="preserve">TARIFFE RITARDO PRESTITI (trasferite da Comuni)</t>
  </si>
  <si>
    <t xml:space="preserve">TARIFFE RITARDO PRESTITI (incasso diretto da Privati)</t>
  </si>
  <si>
    <t xml:space="preserve">CONTRIBUTO REGIONALE</t>
  </si>
  <si>
    <t xml:space="preserve">CONTRIBUTO MIBAC</t>
  </si>
  <si>
    <t xml:space="preserve">APPLICAZIONE AVANZO ANNO PRECEDENTE (2018)</t>
  </si>
  <si>
    <r>
      <rPr>
        <b val="true"/>
        <sz val="12"/>
        <rFont val="Cantarell"/>
        <family val="0"/>
        <charset val="1"/>
      </rPr>
      <t xml:space="preserve">TOTALE </t>
    </r>
    <r>
      <rPr>
        <sz val="12"/>
        <rFont val="Cantarell"/>
        <family val="0"/>
        <charset val="1"/>
      </rPr>
      <t xml:space="preserve">ENTRATE</t>
    </r>
  </si>
  <si>
    <t xml:space="preserve">AVANZO di AMMINISTRAZIONE (portato al bilancio 2020)</t>
  </si>
  <si>
    <t xml:space="preserve">CUBI – FUNZIONIGRAMMA 2019 </t>
  </si>
  <si>
    <t xml:space="preserve">AREA ISTITUZIONALE</t>
  </si>
  <si>
    <t xml:space="preserve">AREE FUNZIONALI SERVIZI di BASE</t>
  </si>
  <si>
    <t xml:space="preserve">BIBLIOTECONOMICA</t>
  </si>
  <si>
    <t xml:space="preserve">TECNICO-LOGISTICA</t>
  </si>
  <si>
    <t xml:space="preserve">PROMOZIONE</t>
  </si>
  <si>
    <t xml:space="preserve">Risorse Umane</t>
  </si>
  <si>
    <t xml:space="preserve">contratto EELL</t>
  </si>
  <si>
    <t xml:space="preserve">FTE</t>
  </si>
  <si>
    <r>
      <rPr>
        <b val="true"/>
        <sz val="10"/>
        <rFont val="Roboto"/>
        <family val="0"/>
        <charset val="1"/>
      </rPr>
      <t xml:space="preserve">Costo Az. Lordo </t>
    </r>
    <r>
      <rPr>
        <b val="true"/>
        <sz val="10.5"/>
        <color rgb="FFC9211E"/>
        <rFont val="Roboto"/>
        <family val="0"/>
        <charset val="1"/>
      </rPr>
      <t xml:space="preserve">*</t>
    </r>
  </si>
  <si>
    <t xml:space="preserve">Affari generali e funzionamento organi</t>
  </si>
  <si>
    <t xml:space="preserve">Affari finanziari</t>
  </si>
  <si>
    <t xml:space="preserve">Coord. Servizi Biblioteconomici</t>
  </si>
  <si>
    <t xml:space="preserve">Catalogazione</t>
  </si>
  <si>
    <t xml:space="preserve">Help-desk</t>
  </si>
  <si>
    <t xml:space="preserve">Gestione risorse IT</t>
  </si>
  <si>
    <t xml:space="preserve">Logistica (PIB)</t>
  </si>
  <si>
    <t xml:space="preserve">Promozione lettura </t>
  </si>
  <si>
    <t xml:space="preserve">Comunicazione</t>
  </si>
  <si>
    <r>
      <rPr>
        <b val="true"/>
        <sz val="9"/>
        <color rgb="FF333333"/>
        <rFont val="Roboto"/>
        <family val="0"/>
        <charset val="1"/>
      </rPr>
      <t xml:space="preserve">Progetti speciali </t>
    </r>
    <r>
      <rPr>
        <sz val="9"/>
        <color rgb="FF333333"/>
        <rFont val="Roboto"/>
        <family val="0"/>
        <charset val="1"/>
      </rPr>
      <t xml:space="preserve">(piano strategico)</t>
    </r>
  </si>
  <si>
    <t xml:space="preserve">Formazione professionale</t>
  </si>
  <si>
    <t xml:space="preserve">TOT</t>
  </si>
  <si>
    <t xml:space="preserve">Direttore SBV (vimercate)</t>
  </si>
  <si>
    <t xml:space="preserve">D6 PO</t>
  </si>
  <si>
    <t xml:space="preserve">Direttore SBME (melzo)</t>
  </si>
  <si>
    <t xml:space="preserve">Risorsa multi focus A (vimercate)</t>
  </si>
  <si>
    <t xml:space="preserve">C5</t>
  </si>
  <si>
    <t xml:space="preserve">Risorsa multi focus B (vimercate)</t>
  </si>
  <si>
    <t xml:space="preserve">Risorsa multi focus C (csbno)</t>
  </si>
  <si>
    <t xml:space="preserve">Risorsa amministrativa (vimercate)</t>
  </si>
  <si>
    <t xml:space="preserve">Risorsa catalogazione A (vimercate)</t>
  </si>
  <si>
    <t xml:space="preserve">C2</t>
  </si>
  <si>
    <t xml:space="preserve">Risorsa catalogazione B (melzo)</t>
  </si>
  <si>
    <t xml:space="preserve">C4</t>
  </si>
  <si>
    <t xml:space="preserve">Risorsa in comando</t>
  </si>
  <si>
    <t xml:space="preserve">C1</t>
  </si>
  <si>
    <t xml:space="preserve">Altri costi di personale </t>
  </si>
  <si>
    <t xml:space="preserve">Costo Lordo Settore</t>
  </si>
  <si>
    <t xml:space="preserve">FTE Settore</t>
  </si>
  <si>
    <t xml:space="preserve">Costo Lordo AREA</t>
  </si>
  <si>
    <t xml:space="preserve">FTE Area</t>
  </si>
  <si>
    <t xml:space="preserve">Costo lordo Personale CUBI</t>
  </si>
  <si>
    <t xml:space="preserve">FTE tot CUBI</t>
  </si>
  <si>
    <t xml:space="preserve">Nro persone</t>
  </si>
  <si>
    <t xml:space="preserve">CONFRONTO SERVIZI SISTEMICI ALLE BIBLIOTECHE  Cubi_1 VS Cubi2</t>
  </si>
  <si>
    <t xml:space="preserve">TIPO SERVIZIO</t>
  </si>
  <si>
    <t xml:space="preserve">MACRO SERVIZIO  </t>
  </si>
  <si>
    <t xml:space="preserve">SERVIZIO</t>
  </si>
  <si>
    <t xml:space="preserve">CUBI ATTUALE</t>
  </si>
  <si>
    <t xml:space="preserve">CUBI FUTURO</t>
  </si>
  <si>
    <t xml:space="preserve">LEGENDA</t>
  </si>
  <si>
    <t xml:space="preserve">DELEGATI</t>
  </si>
  <si>
    <t xml:space="preserve">√</t>
  </si>
  <si>
    <t xml:space="preserve">+</t>
  </si>
  <si>
    <t xml:space="preserve">Servizio garantito</t>
  </si>
  <si>
    <t xml:space="preserve">AFFARI  FINANZIARI, AMM.NE E CONTROLLO</t>
  </si>
  <si>
    <t xml:space="preserve">X</t>
  </si>
  <si>
    <t xml:space="preserve">Servizio NON garantito</t>
  </si>
  <si>
    <t xml:space="preserve">GESTIONE RISORSE UMANE</t>
  </si>
  <si>
    <t xml:space="preserve">In forma + ampia rispetto a prima</t>
  </si>
  <si>
    <t xml:space="preserve">FUND-RISING</t>
  </si>
  <si>
    <t xml:space="preserve">-</t>
  </si>
  <si>
    <t xml:space="preserve">Fornito sporadicamente</t>
  </si>
  <si>
    <t xml:space="preserve">COMUNICAZIONE E MARKETING</t>
  </si>
  <si>
    <t xml:space="preserve">+ +</t>
  </si>
  <si>
    <t xml:space="preserve">ACQUISTO CONTENUTI (libri e digitale)</t>
  </si>
  <si>
    <t xml:space="preserve">PROMOZIONE LETTURA e EVENTI</t>
  </si>
  <si>
    <t xml:space="preserve">SERVIZI INNOVATIVI</t>
  </si>
  <si>
    <t xml:space="preserve">ECONOMICI</t>
  </si>
  <si>
    <t xml:space="preserve">Servizi a domanda</t>
  </si>
  <si>
    <t xml:space="preserve">GEST. DIRETTA BIBLIOTECHE + SMART-LIBRARY</t>
  </si>
  <si>
    <t xml:space="preserve">SMART-LIBRARY (per sedi NON in gestione diretta)</t>
  </si>
  <si>
    <t xml:space="preserve">ESTENSIONE APERTURE BIBLIOTECHE (24 sedi)</t>
  </si>
  <si>
    <t xml:space="preserve">COSEdaFARE (data-entry) (1.000 record)</t>
  </si>
  <si>
    <t xml:space="preserve">CORSI FORMAZIONE UTENTI</t>
  </si>
</sst>
</file>

<file path=xl/styles.xml><?xml version="1.0" encoding="utf-8"?>
<styleSheet xmlns="http://schemas.openxmlformats.org/spreadsheetml/2006/main">
  <numFmts count="8">
    <numFmt numFmtId="164" formatCode="General"/>
    <numFmt numFmtId="165" formatCode="[$€-410]\ #,##0;\-[$€-410]\ #,##0"/>
    <numFmt numFmtId="166" formatCode="[$€-410]\ #,##0;[RED]\-[$€-410]\ #,##0"/>
    <numFmt numFmtId="167" formatCode="0.0%"/>
    <numFmt numFmtId="168" formatCode="0.0"/>
    <numFmt numFmtId="169" formatCode="0%"/>
    <numFmt numFmtId="170" formatCode="[$€-410]\ #,##0.00;[RED]\-[$€-410]\ #,##0.00"/>
    <numFmt numFmtId="171" formatCode="0.00"/>
  </numFmts>
  <fonts count="53">
    <font>
      <sz val="10"/>
      <name val="Arial"/>
      <family val="2"/>
      <charset val="1"/>
    </font>
    <font>
      <sz val="10"/>
      <name val="Arial"/>
      <family val="0"/>
    </font>
    <font>
      <sz val="10"/>
      <name val="Arial"/>
      <family val="0"/>
    </font>
    <font>
      <sz val="10"/>
      <name val="Arial"/>
      <family val="0"/>
    </font>
    <font>
      <sz val="10"/>
      <name val="Cantarell"/>
      <family val="0"/>
      <charset val="1"/>
    </font>
    <font>
      <b val="true"/>
      <sz val="24"/>
      <color rgb="FFC9211E"/>
      <name val="Roboto"/>
      <family val="0"/>
      <charset val="1"/>
    </font>
    <font>
      <i val="true"/>
      <sz val="24"/>
      <color rgb="FFC9211E"/>
      <name val="Roboto"/>
      <family val="0"/>
      <charset val="1"/>
    </font>
    <font>
      <b val="true"/>
      <sz val="16"/>
      <name val="Cantarell"/>
      <family val="0"/>
      <charset val="1"/>
    </font>
    <font>
      <b val="true"/>
      <sz val="10"/>
      <name val="Cantarell"/>
      <family val="0"/>
      <charset val="1"/>
    </font>
    <font>
      <b val="true"/>
      <sz val="9"/>
      <name val="Cantarell"/>
      <family val="0"/>
      <charset val="1"/>
    </font>
    <font>
      <sz val="9"/>
      <name val="Cantarell"/>
      <family val="0"/>
      <charset val="1"/>
    </font>
    <font>
      <b val="true"/>
      <sz val="26"/>
      <name val="Cantarell"/>
      <family val="0"/>
      <charset val="1"/>
    </font>
    <font>
      <sz val="9"/>
      <color rgb="FF000000"/>
      <name val="Cantarell"/>
      <family val="0"/>
      <charset val="1"/>
    </font>
    <font>
      <sz val="8"/>
      <color rgb="FF000000"/>
      <name val="Cantarell"/>
      <family val="0"/>
      <charset val="1"/>
    </font>
    <font>
      <sz val="8"/>
      <color rgb="FFC9211E"/>
      <name val="Cantarell"/>
      <family val="0"/>
      <charset val="1"/>
    </font>
    <font>
      <b val="true"/>
      <sz val="10"/>
      <color rgb="FFC9211E"/>
      <name val="Cantarell"/>
      <family val="0"/>
      <charset val="1"/>
    </font>
    <font>
      <sz val="8"/>
      <name val="Cantarell"/>
      <family val="0"/>
      <charset val="1"/>
    </font>
    <font>
      <b val="true"/>
      <sz val="9"/>
      <color rgb="FFC9211E"/>
      <name val="Cantarell"/>
      <family val="0"/>
      <charset val="1"/>
    </font>
    <font>
      <b val="true"/>
      <sz val="12"/>
      <name val="Cantarell"/>
      <family val="0"/>
      <charset val="1"/>
    </font>
    <font>
      <sz val="12"/>
      <name val="Cantarell"/>
      <family val="0"/>
      <charset val="1"/>
    </font>
    <font>
      <b val="true"/>
      <sz val="10.5"/>
      <name val="Cantarell"/>
      <family val="0"/>
      <charset val="1"/>
    </font>
    <font>
      <b val="true"/>
      <sz val="8"/>
      <name val="Cantarell"/>
      <family val="0"/>
      <charset val="1"/>
    </font>
    <font>
      <sz val="8"/>
      <color rgb="FF2A6099"/>
      <name val="Cantarell"/>
      <family val="0"/>
      <charset val="1"/>
    </font>
    <font>
      <b val="true"/>
      <sz val="9"/>
      <color rgb="FF2A6099"/>
      <name val="Cantarell"/>
      <family val="0"/>
      <charset val="1"/>
    </font>
    <font>
      <sz val="9"/>
      <color rgb="FF2A6099"/>
      <name val="Cantarell"/>
      <family val="0"/>
      <charset val="1"/>
    </font>
    <font>
      <b val="true"/>
      <sz val="8"/>
      <name val="Roboto"/>
      <family val="0"/>
      <charset val="1"/>
    </font>
    <font>
      <sz val="10"/>
      <name val="Roboto"/>
      <family val="0"/>
      <charset val="1"/>
    </font>
    <font>
      <sz val="8"/>
      <name val="Roboto"/>
      <family val="0"/>
      <charset val="1"/>
    </font>
    <font>
      <b val="true"/>
      <sz val="18"/>
      <color rgb="FFFF0000"/>
      <name val="Roboto"/>
      <family val="0"/>
      <charset val="1"/>
    </font>
    <font>
      <b val="true"/>
      <sz val="10"/>
      <name val="Roboto"/>
      <family val="0"/>
      <charset val="1"/>
    </font>
    <font>
      <b val="true"/>
      <sz val="9"/>
      <name val="Roboto"/>
      <family val="0"/>
      <charset val="1"/>
    </font>
    <font>
      <b val="true"/>
      <sz val="10.5"/>
      <color rgb="FFC9211E"/>
      <name val="Roboto"/>
      <family val="0"/>
      <charset val="1"/>
    </font>
    <font>
      <b val="true"/>
      <sz val="9"/>
      <color rgb="FF333333"/>
      <name val="Roboto"/>
      <family val="0"/>
      <charset val="1"/>
    </font>
    <font>
      <sz val="9"/>
      <color rgb="FF333333"/>
      <name val="Roboto"/>
      <family val="0"/>
      <charset val="1"/>
    </font>
    <font>
      <sz val="9"/>
      <name val="Roboto"/>
      <family val="0"/>
      <charset val="1"/>
    </font>
    <font>
      <b val="true"/>
      <sz val="9"/>
      <color rgb="FF000000"/>
      <name val="Roboto"/>
      <family val="0"/>
      <charset val="1"/>
    </font>
    <font>
      <sz val="9"/>
      <color rgb="FF000000"/>
      <name val="Roboto"/>
      <family val="0"/>
      <charset val="1"/>
    </font>
    <font>
      <sz val="10"/>
      <color rgb="FFC9211E"/>
      <name val="Roboto"/>
      <family val="0"/>
      <charset val="1"/>
    </font>
    <font>
      <b val="true"/>
      <sz val="10"/>
      <color rgb="FFC9211E"/>
      <name val="Roboto"/>
      <family val="0"/>
      <charset val="1"/>
    </font>
    <font>
      <i val="true"/>
      <sz val="9"/>
      <color rgb="FFC9211E"/>
      <name val="Roboto"/>
      <family val="0"/>
      <charset val="1"/>
    </font>
    <font>
      <i val="true"/>
      <sz val="9"/>
      <name val="Roboto"/>
      <family val="0"/>
      <charset val="1"/>
    </font>
    <font>
      <sz val="10"/>
      <color rgb="FFBF0041"/>
      <name val="Roboto"/>
      <family val="0"/>
      <charset val="1"/>
    </font>
    <font>
      <i val="true"/>
      <sz val="9"/>
      <color rgb="FFFF0000"/>
      <name val="Roboto"/>
      <family val="0"/>
      <charset val="1"/>
    </font>
    <font>
      <sz val="10"/>
      <color rgb="FFFF0000"/>
      <name val="Roboto"/>
      <family val="0"/>
      <charset val="1"/>
    </font>
    <font>
      <b val="true"/>
      <sz val="22"/>
      <color rgb="FF000000"/>
      <name val="Roboto"/>
      <family val="0"/>
      <charset val="1"/>
    </font>
    <font>
      <b val="true"/>
      <sz val="14"/>
      <name val="Cantarell"/>
      <family val="0"/>
      <charset val="1"/>
    </font>
    <font>
      <b val="true"/>
      <sz val="18"/>
      <color rgb="FF333333"/>
      <name val="Cantarell"/>
      <family val="0"/>
      <charset val="1"/>
    </font>
    <font>
      <b val="true"/>
      <sz val="9"/>
      <color rgb="FF000000"/>
      <name val="Cantarell"/>
      <family val="0"/>
      <charset val="1"/>
    </font>
    <font>
      <b val="true"/>
      <sz val="22"/>
      <color rgb="FF1E6A39"/>
      <name val="Cantarell"/>
      <family val="0"/>
      <charset val="1"/>
    </font>
    <font>
      <sz val="10.5"/>
      <color rgb="FF333333"/>
      <name val="Cantarell"/>
      <family val="0"/>
      <charset val="1"/>
    </font>
    <font>
      <b val="true"/>
      <sz val="20"/>
      <color rgb="FFFF0000"/>
      <name val="Cantarell"/>
      <family val="0"/>
      <charset val="1"/>
    </font>
    <font>
      <b val="true"/>
      <sz val="24"/>
      <color rgb="FF1E6A39"/>
      <name val="Cantarell"/>
      <family val="0"/>
      <charset val="1"/>
    </font>
    <font>
      <b val="true"/>
      <sz val="24"/>
      <color rgb="FFFF0000"/>
      <name val="Cantarell"/>
      <family val="0"/>
      <charset val="1"/>
    </font>
  </fonts>
  <fills count="10">
    <fill>
      <patternFill patternType="none"/>
    </fill>
    <fill>
      <patternFill patternType="gray125"/>
    </fill>
    <fill>
      <patternFill patternType="solid">
        <fgColor rgb="FFFFFFFF"/>
        <bgColor rgb="FFFFFFCC"/>
      </patternFill>
    </fill>
    <fill>
      <patternFill patternType="solid">
        <fgColor rgb="FFB3CAC7"/>
        <bgColor rgb="FFB4C7DC"/>
      </patternFill>
    </fill>
    <fill>
      <patternFill patternType="solid">
        <fgColor rgb="FFE0C2CD"/>
        <bgColor rgb="FFDDDDDD"/>
      </patternFill>
    </fill>
    <fill>
      <patternFill patternType="solid">
        <fgColor rgb="FFB4C7DC"/>
        <bgColor rgb="FFB3CAC7"/>
      </patternFill>
    </fill>
    <fill>
      <patternFill patternType="solid">
        <fgColor rgb="FFFFFFA6"/>
        <bgColor rgb="FFFFFFCC"/>
      </patternFill>
    </fill>
    <fill>
      <patternFill patternType="solid">
        <fgColor rgb="FFDDDDDD"/>
        <bgColor rgb="FFE0C2CD"/>
      </patternFill>
    </fill>
    <fill>
      <patternFill patternType="solid">
        <fgColor rgb="FFEC9BA4"/>
        <bgColor rgb="FFFF8080"/>
      </patternFill>
    </fill>
    <fill>
      <patternFill patternType="solid">
        <fgColor rgb="FF729FCF"/>
        <bgColor rgb="FF96969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center" textRotation="9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10" fillId="2" borderId="0" xfId="0" applyFont="true" applyBorder="true" applyAlignment="true" applyProtection="false">
      <alignment horizontal="left" vertical="center" textRotation="0" wrapText="true" indent="0" shrinkToFit="false"/>
      <protection locked="true" hidden="false"/>
    </xf>
    <xf numFmtId="164" fontId="10" fillId="2" borderId="0"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9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2" fillId="2" borderId="1" xfId="0" applyFont="true" applyBorder="true" applyAlignment="true" applyProtection="false">
      <alignment horizontal="left" vertical="center" textRotation="0" wrapText="true" indent="0" shrinkToFit="false"/>
      <protection locked="true" hidden="false"/>
    </xf>
    <xf numFmtId="164" fontId="13" fillId="2" borderId="1" xfId="0" applyFont="true" applyBorder="true" applyAlignment="true" applyProtection="false">
      <alignment horizontal="left" vertical="center" textRotation="0" wrapText="true" indent="0" shrinkToFit="false"/>
      <protection locked="true" hidden="false"/>
    </xf>
    <xf numFmtId="165" fontId="12" fillId="2" borderId="1" xfId="0" applyFont="true" applyBorder="true" applyAlignment="true" applyProtection="false">
      <alignment horizontal="left" vertical="center" textRotation="0" wrapText="true" indent="0" shrinkToFit="false"/>
      <protection locked="true" hidden="false"/>
    </xf>
    <xf numFmtId="165" fontId="10" fillId="0" borderId="1" xfId="0" applyFont="true" applyBorder="true" applyAlignment="true" applyProtection="false">
      <alignment horizontal="left" vertical="center" textRotation="0" wrapText="false" indent="0" shrinkToFit="false"/>
      <protection locked="true" hidden="false"/>
    </xf>
    <xf numFmtId="165" fontId="10" fillId="2" borderId="1" xfId="0" applyFont="true" applyBorder="true" applyAlignment="true" applyProtection="false">
      <alignment horizontal="left" vertical="center" textRotation="0" wrapText="false" indent="0" shrinkToFit="false"/>
      <protection locked="true" hidden="false"/>
    </xf>
    <xf numFmtId="166" fontId="10" fillId="2" borderId="0" xfId="0" applyFont="true" applyBorder="true" applyAlignment="true" applyProtection="false">
      <alignment horizontal="center" vertical="center" textRotation="0" wrapText="false" indent="0" shrinkToFit="false"/>
      <protection locked="true" hidden="false"/>
    </xf>
    <xf numFmtId="167" fontId="14" fillId="2" borderId="1" xfId="0" applyFont="true" applyBorder="true" applyAlignment="true" applyProtection="false">
      <alignment horizontal="right" vertical="center" textRotation="0" wrapText="false" indent="0" shrinkToFit="false"/>
      <protection locked="true" hidden="false"/>
    </xf>
    <xf numFmtId="167" fontId="15" fillId="2" borderId="1" xfId="0" applyFont="true" applyBorder="true" applyAlignment="true" applyProtection="false">
      <alignment horizontal="center" vertical="center" textRotation="0" wrapText="false" indent="0" shrinkToFit="false"/>
      <protection locked="true" hidden="false"/>
    </xf>
    <xf numFmtId="166" fontId="10" fillId="2" borderId="0"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5" fontId="12" fillId="2"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7" fontId="17" fillId="2"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xf numFmtId="165" fontId="16" fillId="2" borderId="1" xfId="0" applyFont="true" applyBorder="true" applyAlignment="true" applyProtection="false">
      <alignment horizontal="center" vertical="center" textRotation="0" wrapText="false" indent="0" shrinkToFit="false"/>
      <protection locked="true" hidden="false"/>
    </xf>
    <xf numFmtId="168" fontId="14" fillId="2" borderId="0" xfId="0" applyFont="true" applyBorder="true" applyAlignment="true" applyProtection="false">
      <alignment horizontal="right" vertical="center" textRotation="0" wrapText="false" indent="0" shrinkToFit="false"/>
      <protection locked="true" hidden="false"/>
    </xf>
    <xf numFmtId="168" fontId="17" fillId="2" borderId="0"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18" fillId="3" borderId="1" xfId="0" applyFont="true" applyBorder="true" applyAlignment="true" applyProtection="false">
      <alignment horizontal="left" vertical="center" textRotation="0" wrapText="false" indent="0" shrinkToFit="false"/>
      <protection locked="true" hidden="false"/>
    </xf>
    <xf numFmtId="165" fontId="20" fillId="3" borderId="1" xfId="0" applyFont="true" applyBorder="true" applyAlignment="true" applyProtection="false">
      <alignment horizontal="left" vertical="center" textRotation="0" wrapText="false" indent="0" shrinkToFit="false"/>
      <protection locked="true" hidden="false"/>
    </xf>
    <xf numFmtId="165" fontId="21" fillId="3" borderId="1" xfId="0" applyFont="true" applyBorder="true" applyAlignment="true" applyProtection="false">
      <alignment horizontal="left" vertical="center" textRotation="0" wrapText="false" indent="0" shrinkToFit="false"/>
      <protection locked="true" hidden="false"/>
    </xf>
    <xf numFmtId="169" fontId="14" fillId="3" borderId="1" xfId="0" applyFont="true" applyBorder="true" applyAlignment="true" applyProtection="false">
      <alignment horizontal="right" vertical="center" textRotation="0" wrapText="false" indent="0" shrinkToFit="false"/>
      <protection locked="true" hidden="false"/>
    </xf>
    <xf numFmtId="169" fontId="14" fillId="3" borderId="1"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5" fontId="10" fillId="0" borderId="0" xfId="0" applyFont="true" applyBorder="true" applyAlignment="true" applyProtection="false">
      <alignment horizontal="left" vertical="center" textRotation="0" wrapText="false" indent="0" shrinkToFit="false"/>
      <protection locked="true" hidden="false"/>
    </xf>
    <xf numFmtId="165" fontId="10" fillId="2" borderId="0"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5" fontId="10" fillId="2" borderId="1" xfId="0" applyFont="true" applyBorder="true" applyAlignment="true" applyProtection="false">
      <alignment horizontal="left" vertical="center" textRotation="0" wrapText="true" indent="0" shrinkToFit="false"/>
      <protection locked="true" hidden="false"/>
    </xf>
    <xf numFmtId="167" fontId="22" fillId="2" borderId="1" xfId="0" applyFont="true" applyBorder="true" applyAlignment="true" applyProtection="false">
      <alignment horizontal="center" vertical="center" textRotation="0" wrapText="false" indent="0" shrinkToFit="false"/>
      <protection locked="true" hidden="false"/>
    </xf>
    <xf numFmtId="167" fontId="23" fillId="2" borderId="1" xfId="0" applyFont="true" applyBorder="true" applyAlignment="true" applyProtection="false">
      <alignment horizontal="center" vertical="center" textRotation="0" wrapText="false" indent="0" shrinkToFit="false"/>
      <protection locked="true" hidden="false"/>
    </xf>
    <xf numFmtId="169" fontId="22" fillId="3" borderId="1" xfId="0" applyFont="true" applyBorder="true" applyAlignment="true" applyProtection="false">
      <alignment horizontal="center" vertical="center" textRotation="0" wrapText="false" indent="0" shrinkToFit="false"/>
      <protection locked="true" hidden="false"/>
    </xf>
    <xf numFmtId="169" fontId="23" fillId="3" borderId="1"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true" applyAlignment="true" applyProtection="false">
      <alignment horizontal="center" vertical="center" textRotation="0" wrapText="false" indent="0" shrinkToFit="false"/>
      <protection locked="true" hidden="false"/>
    </xf>
    <xf numFmtId="169" fontId="22" fillId="2" borderId="1" xfId="0" applyFont="true" applyBorder="true" applyAlignment="true" applyProtection="false">
      <alignment horizontal="center" vertical="center" textRotation="0" wrapText="false" indent="0" shrinkToFit="false"/>
      <protection locked="true" hidden="false"/>
    </xf>
    <xf numFmtId="169" fontId="24" fillId="2" borderId="1"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7" fillId="2" borderId="0" xfId="0" applyFont="true" applyBorder="true" applyAlignment="true" applyProtection="false">
      <alignment horizontal="left" vertical="center" textRotation="0" wrapText="true" indent="0" shrinkToFit="false"/>
      <protection locked="true" hidden="false"/>
    </xf>
    <xf numFmtId="165" fontId="17" fillId="2" borderId="0" xfId="0" applyFont="true" applyBorder="true" applyAlignment="true" applyProtection="false">
      <alignment horizontal="left" vertical="center" textRotation="0" wrapText="true" indent="0" shrinkToFit="false"/>
      <protection locked="true" hidden="false"/>
    </xf>
    <xf numFmtId="168" fontId="10" fillId="2" borderId="0" xfId="0" applyFont="true" applyBorder="true" applyAlignment="true" applyProtection="false">
      <alignment horizontal="right" vertical="center" textRotation="0" wrapText="false" indent="0" shrinkToFit="false"/>
      <protection locked="true" hidden="false"/>
    </xf>
    <xf numFmtId="166" fontId="10" fillId="2" borderId="0" xfId="0"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right" vertical="center" textRotation="0" wrapText="false" indent="0" shrinkToFit="false"/>
      <protection locked="true" hidden="false"/>
    </xf>
    <xf numFmtId="164" fontId="10" fillId="2" borderId="0" xfId="0" applyFont="true" applyBorder="false" applyAlignment="true" applyProtection="false">
      <alignment horizontal="right"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5" fillId="2" borderId="0" xfId="0" applyFont="true" applyBorder="false" applyAlignment="true" applyProtection="false">
      <alignment horizontal="center" vertical="center" textRotation="0" wrapText="false" indent="0" shrinkToFit="false"/>
      <protection locked="true" hidden="false"/>
    </xf>
    <xf numFmtId="164" fontId="28" fillId="2" borderId="0" xfId="0" applyFont="true" applyBorder="true" applyAlignment="true" applyProtection="false">
      <alignment horizontal="center" vertical="center" textRotation="0" wrapText="false" indent="0" shrinkToFit="false"/>
      <protection locked="true" hidden="false"/>
    </xf>
    <xf numFmtId="164" fontId="26" fillId="2" borderId="0" xfId="0" applyFont="true" applyBorder="false" applyAlignment="false" applyProtection="false">
      <alignment horizontal="general" vertical="bottom" textRotation="0" wrapText="false" indent="0" shrinkToFit="false"/>
      <protection locked="true" hidden="false"/>
    </xf>
    <xf numFmtId="164" fontId="27" fillId="2" borderId="0" xfId="0" applyFont="true" applyBorder="false" applyAlignment="false" applyProtection="false">
      <alignment horizontal="general" vertical="bottom" textRotation="0" wrapText="false" indent="0" shrinkToFit="false"/>
      <protection locked="true" hidden="false"/>
    </xf>
    <xf numFmtId="164" fontId="29" fillId="2" borderId="0" xfId="0" applyFont="true" applyBorder="true" applyAlignment="true" applyProtection="false">
      <alignment horizontal="center" vertical="center" textRotation="0" wrapText="false" indent="0" shrinkToFit="false"/>
      <protection locked="true" hidden="false"/>
    </xf>
    <xf numFmtId="164" fontId="29" fillId="2" borderId="0" xfId="0" applyFont="true" applyBorder="true" applyAlignment="false" applyProtection="false">
      <alignment horizontal="general" vertical="bottom" textRotation="0" wrapText="false" indent="0" shrinkToFit="false"/>
      <protection locked="true" hidden="false"/>
    </xf>
    <xf numFmtId="164" fontId="29" fillId="2" borderId="0" xfId="0" applyFont="true" applyBorder="false" applyAlignment="false" applyProtection="false">
      <alignment horizontal="general" vertical="bottom" textRotation="0" wrapText="false" indent="0" shrinkToFit="false"/>
      <protection locked="true" hidden="false"/>
    </xf>
    <xf numFmtId="164" fontId="29" fillId="5" borderId="1" xfId="0" applyFont="true" applyBorder="true" applyAlignment="true" applyProtection="false">
      <alignment horizontal="center" vertical="center"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9" fillId="4" borderId="1" xfId="0" applyFont="true" applyBorder="true" applyAlignment="true" applyProtection="false">
      <alignment horizontal="center" vertical="center" textRotation="0" wrapText="false" indent="0" shrinkToFit="false"/>
      <protection locked="true" hidden="false"/>
    </xf>
    <xf numFmtId="165" fontId="26" fillId="0" borderId="0" xfId="0" applyFont="true" applyBorder="false" applyAlignment="false" applyProtection="false">
      <alignment horizontal="general" vertical="bottom" textRotation="0" wrapText="false" indent="0" shrinkToFit="false"/>
      <protection locked="true" hidden="false"/>
    </xf>
    <xf numFmtId="164" fontId="30" fillId="4" borderId="1"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true" indent="0" shrinkToFit="false"/>
      <protection locked="true" hidden="false"/>
    </xf>
    <xf numFmtId="164" fontId="29" fillId="6" borderId="1" xfId="0" applyFont="true" applyBorder="true" applyAlignment="true" applyProtection="false">
      <alignment horizontal="center" vertical="center" textRotation="0" wrapText="true" indent="0" shrinkToFit="false"/>
      <protection locked="true" hidden="false"/>
    </xf>
    <xf numFmtId="164" fontId="30" fillId="0" borderId="0" xfId="0" applyFont="true" applyBorder="false" applyAlignment="true" applyProtection="false">
      <alignment horizontal="center" vertical="center" textRotation="0" wrapText="true" indent="0" shrinkToFit="false"/>
      <protection locked="true" hidden="false"/>
    </xf>
    <xf numFmtId="164" fontId="32" fillId="5" borderId="1" xfId="0" applyFont="true" applyBorder="true" applyAlignment="true" applyProtection="false">
      <alignment horizontal="center" vertical="top" textRotation="180" wrapText="true" indent="0" shrinkToFit="false"/>
      <protection locked="true" hidden="false"/>
    </xf>
    <xf numFmtId="164" fontId="32" fillId="0" borderId="0" xfId="0" applyFont="true" applyBorder="false" applyAlignment="true" applyProtection="false">
      <alignment horizontal="center" vertical="center" textRotation="0" wrapText="true" indent="0" shrinkToFit="false"/>
      <protection locked="true" hidden="false"/>
    </xf>
    <xf numFmtId="164" fontId="32" fillId="4" borderId="1" xfId="0" applyFont="true" applyBorder="true" applyAlignment="true" applyProtection="false">
      <alignment horizontal="center" vertical="top" textRotation="180" wrapText="true" indent="0" shrinkToFit="false"/>
      <protection locked="true" hidden="false"/>
    </xf>
    <xf numFmtId="164" fontId="25" fillId="0" borderId="0" xfId="0" applyFont="true" applyBorder="false" applyAlignment="true" applyProtection="false">
      <alignment horizontal="center" vertical="bottom" textRotation="0" wrapText="true" indent="0" shrinkToFit="false"/>
      <protection locked="true" hidden="false"/>
    </xf>
    <xf numFmtId="164" fontId="34" fillId="0" borderId="1" xfId="0" applyFont="true" applyBorder="true" applyAlignment="true" applyProtection="false">
      <alignment horizontal="general" vertical="center" textRotation="0" wrapText="false" indent="0" shrinkToFit="false"/>
      <protection locked="true" hidden="false"/>
    </xf>
    <xf numFmtId="164" fontId="27" fillId="0" borderId="1" xfId="0" applyFont="true" applyBorder="true" applyAlignment="true" applyProtection="false">
      <alignment horizontal="left" vertical="center" textRotation="0" wrapText="true" indent="0" shrinkToFit="false"/>
      <protection locked="true" hidden="false"/>
    </xf>
    <xf numFmtId="164" fontId="34" fillId="0" borderId="1" xfId="0" applyFont="true" applyBorder="true" applyAlignment="true" applyProtection="false">
      <alignment horizontal="center" vertical="center" textRotation="0" wrapText="false" indent="0" shrinkToFit="false"/>
      <protection locked="true" hidden="false"/>
    </xf>
    <xf numFmtId="165" fontId="34" fillId="2" borderId="1"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9" fontId="30" fillId="0" borderId="1" xfId="0" applyFont="true" applyBorder="true" applyAlignment="true" applyProtection="false">
      <alignment horizontal="center" vertical="center" textRotation="0" wrapText="false" indent="0" shrinkToFit="false"/>
      <protection locked="true" hidden="false"/>
    </xf>
    <xf numFmtId="169" fontId="35" fillId="0" borderId="0" xfId="0" applyFont="true" applyBorder="false" applyAlignment="true" applyProtection="false">
      <alignment horizontal="center" vertical="center" textRotation="0" wrapText="false" indent="0" shrinkToFit="false"/>
      <protection locked="true" hidden="false"/>
    </xf>
    <xf numFmtId="169" fontId="35" fillId="0" borderId="1" xfId="0" applyFont="true" applyBorder="true" applyAlignment="true" applyProtection="false">
      <alignment horizontal="center" vertical="center" textRotation="0" wrapText="false" indent="0" shrinkToFit="false"/>
      <protection locked="true" hidden="false"/>
    </xf>
    <xf numFmtId="169" fontId="27" fillId="0" borderId="1" xfId="0" applyFont="true" applyBorder="true" applyAlignment="true" applyProtection="false">
      <alignment horizontal="center" vertical="center" textRotation="0" wrapText="false" indent="0" shrinkToFit="false"/>
      <protection locked="true" hidden="false"/>
    </xf>
    <xf numFmtId="170" fontId="26" fillId="0" borderId="0" xfId="0" applyFont="true" applyBorder="false" applyAlignment="true" applyProtection="false">
      <alignment horizontal="general" vertical="center" textRotation="0" wrapText="false" indent="0" shrinkToFit="false"/>
      <protection locked="true" hidden="false"/>
    </xf>
    <xf numFmtId="164" fontId="36" fillId="0" borderId="1" xfId="0" applyFont="true" applyBorder="true" applyAlignment="true" applyProtection="false">
      <alignment horizontal="general" vertical="center" textRotation="0" wrapText="false" indent="0" shrinkToFit="false"/>
      <protection locked="true" hidden="false"/>
    </xf>
    <xf numFmtId="164" fontId="27" fillId="0" borderId="1" xfId="0" applyFont="true" applyBorder="true" applyAlignment="true" applyProtection="false">
      <alignment horizontal="left" vertical="center" textRotation="0" wrapText="false" indent="0" shrinkToFit="false"/>
      <protection locked="true" hidden="false"/>
    </xf>
    <xf numFmtId="165" fontId="34" fillId="0" borderId="1" xfId="0" applyFont="true" applyBorder="true" applyAlignment="true" applyProtection="false">
      <alignment horizontal="right" vertical="center" textRotation="0" wrapText="false" indent="0" shrinkToFit="false"/>
      <protection locked="true" hidden="false"/>
    </xf>
    <xf numFmtId="165" fontId="26" fillId="0" borderId="1" xfId="0" applyFont="true" applyBorder="true" applyAlignment="true" applyProtection="false">
      <alignment horizontal="right" vertical="center" textRotation="0" wrapText="false" indent="0" shrinkToFit="false"/>
      <protection locked="true" hidden="false"/>
    </xf>
    <xf numFmtId="164" fontId="36" fillId="2" borderId="1" xfId="0" applyFont="true" applyBorder="true" applyAlignment="true" applyProtection="false">
      <alignment horizontal="general" vertical="center" textRotation="0" wrapText="false" indent="0" shrinkToFit="false"/>
      <protection locked="true" hidden="false"/>
    </xf>
    <xf numFmtId="165" fontId="34" fillId="2" borderId="1" xfId="0" applyFont="true" applyBorder="true" applyAlignment="true" applyProtection="false">
      <alignment horizontal="right" vertical="center" textRotation="0" wrapText="false" indent="0" shrinkToFit="false"/>
      <protection locked="true" hidden="false"/>
    </xf>
    <xf numFmtId="169" fontId="27" fillId="0" borderId="0" xfId="0" applyFont="true" applyBorder="true" applyAlignment="true" applyProtection="false">
      <alignment horizontal="center" vertical="center" textRotation="0" wrapText="false" indent="0" shrinkToFit="false"/>
      <protection locked="true" hidden="false"/>
    </xf>
    <xf numFmtId="164" fontId="37" fillId="0" borderId="0" xfId="0" applyFont="true" applyBorder="true" applyAlignment="true" applyProtection="false">
      <alignment horizontal="center" vertical="center" textRotation="0" wrapText="false" indent="0" shrinkToFit="false"/>
      <protection locked="true" hidden="false"/>
    </xf>
    <xf numFmtId="164" fontId="34" fillId="0" borderId="0" xfId="0" applyFont="true" applyBorder="true" applyAlignment="true" applyProtection="false">
      <alignment horizontal="left" vertical="center" textRotation="0" wrapText="false" indent="0" shrinkToFit="false"/>
      <protection locked="true" hidden="false"/>
    </xf>
    <xf numFmtId="164" fontId="30" fillId="7" borderId="1" xfId="0" applyFont="true" applyBorder="true" applyAlignment="true" applyProtection="false">
      <alignment horizontal="right" vertical="center" textRotation="0" wrapText="false" indent="0" shrinkToFit="false"/>
      <protection locked="true" hidden="false"/>
    </xf>
    <xf numFmtId="165" fontId="25" fillId="7" borderId="1" xfId="0" applyFont="true" applyBorder="true" applyAlignment="true" applyProtection="false">
      <alignment horizontal="right" vertical="center" textRotation="0" wrapText="false" indent="0" shrinkToFit="false"/>
      <protection locked="true" hidden="false"/>
    </xf>
    <xf numFmtId="169" fontId="25" fillId="0" borderId="0" xfId="0" applyFont="true" applyBorder="false" applyAlignment="true" applyProtection="false">
      <alignment horizontal="center" vertical="center" textRotation="0" wrapText="false" indent="0" shrinkToFit="false"/>
      <protection locked="true" hidden="false"/>
    </xf>
    <xf numFmtId="165" fontId="26" fillId="0" borderId="0" xfId="0" applyFont="true" applyBorder="true" applyAlignment="true" applyProtection="false">
      <alignment horizontal="general" vertical="center" textRotation="0" wrapText="false" indent="0" shrinkToFit="false"/>
      <protection locked="true" hidden="false"/>
    </xf>
    <xf numFmtId="171" fontId="30" fillId="7" borderId="1" xfId="0" applyFont="true" applyBorder="true" applyAlignment="true" applyProtection="false">
      <alignment horizontal="center" vertical="center" textRotation="0" wrapText="false" indent="0" shrinkToFit="false"/>
      <protection locked="true" hidden="false"/>
    </xf>
    <xf numFmtId="169" fontId="30" fillId="0" borderId="0" xfId="0" applyFont="true" applyBorder="false" applyAlignment="true" applyProtection="false">
      <alignment horizontal="center" vertical="center" textRotation="0" wrapText="false" indent="0" shrinkToFit="false"/>
      <protection locked="true" hidden="false"/>
    </xf>
    <xf numFmtId="165" fontId="26" fillId="0" borderId="0" xfId="0" applyFont="true" applyBorder="false" applyAlignment="true" applyProtection="false">
      <alignment horizontal="general" vertical="center" textRotation="0" wrapText="false" indent="0" shrinkToFit="false"/>
      <protection locked="true" hidden="false"/>
    </xf>
    <xf numFmtId="165" fontId="36" fillId="0" borderId="0" xfId="0" applyFont="true" applyBorder="true" applyAlignment="true" applyProtection="false">
      <alignment horizontal="general" vertical="center" textRotation="0" wrapText="false" indent="0" shrinkToFit="false"/>
      <protection locked="true" hidden="false"/>
    </xf>
    <xf numFmtId="164" fontId="30" fillId="3" borderId="1" xfId="0" applyFont="true" applyBorder="true" applyAlignment="true" applyProtection="false">
      <alignment horizontal="right" vertical="center" textRotation="0" wrapText="false" indent="0" shrinkToFit="false"/>
      <protection locked="true" hidden="false"/>
    </xf>
    <xf numFmtId="165" fontId="30" fillId="3" borderId="1"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true" applyAlignment="true" applyProtection="false">
      <alignment horizontal="center" vertical="bottom" textRotation="0" wrapText="false" indent="0" shrinkToFit="false"/>
      <protection locked="true" hidden="false"/>
    </xf>
    <xf numFmtId="171" fontId="29" fillId="3" borderId="1" xfId="0" applyFont="true" applyBorder="true" applyAlignment="true" applyProtection="false">
      <alignment horizontal="center" vertical="center" textRotation="0" wrapText="true" indent="0" shrinkToFit="false"/>
      <protection locked="true" hidden="false"/>
    </xf>
    <xf numFmtId="171" fontId="29" fillId="3" borderId="1" xfId="0" applyFont="true" applyBorder="true" applyAlignment="true" applyProtection="false">
      <alignment horizontal="center" vertical="center" textRotation="0" wrapText="false" indent="0" shrinkToFit="false"/>
      <protection locked="true" hidden="false"/>
    </xf>
    <xf numFmtId="164" fontId="34" fillId="0" borderId="0"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30" fillId="6" borderId="1" xfId="0" applyFont="true" applyBorder="true" applyAlignment="true" applyProtection="false">
      <alignment horizontal="center" vertical="center" textRotation="0" wrapText="true" indent="0" shrinkToFit="false"/>
      <protection locked="true" hidden="false"/>
    </xf>
    <xf numFmtId="166" fontId="30" fillId="0" borderId="1" xfId="0" applyFont="true" applyBorder="true" applyAlignment="true" applyProtection="false">
      <alignment horizontal="right" vertical="center" textRotation="0" wrapText="false" indent="0" shrinkToFit="false"/>
      <protection locked="true" hidden="false"/>
    </xf>
    <xf numFmtId="164" fontId="38" fillId="0" borderId="0" xfId="0" applyFont="true" applyBorder="false" applyAlignment="true" applyProtection="false">
      <alignment horizontal="right" vertical="center" textRotation="0" wrapText="false" indent="0" shrinkToFit="false"/>
      <protection locked="true" hidden="false"/>
    </xf>
    <xf numFmtId="164" fontId="39" fillId="0" borderId="0" xfId="0" applyFont="true" applyBorder="false" applyAlignment="tru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30" fillId="0" borderId="0"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0" shrinkToFit="false"/>
      <protection locked="true" hidden="false"/>
    </xf>
    <xf numFmtId="168" fontId="29" fillId="0" borderId="1" xfId="0" applyFont="true" applyBorder="true" applyAlignment="true" applyProtection="false">
      <alignment horizontal="right" vertical="center" textRotation="0" wrapText="false" indent="0" shrinkToFit="false"/>
      <protection locked="true" hidden="false"/>
    </xf>
    <xf numFmtId="164" fontId="40" fillId="0" borderId="0" xfId="0" applyFont="true" applyBorder="true" applyAlignment="true" applyProtection="false">
      <alignment horizontal="left" vertical="center" textRotation="0" wrapText="false" indent="0" shrinkToFit="false"/>
      <protection locked="true" hidden="false"/>
    </xf>
    <xf numFmtId="164" fontId="41" fillId="0" borderId="0" xfId="0" applyFont="true" applyBorder="false" applyAlignment="true" applyProtection="false">
      <alignment horizontal="right" vertical="center" textRotation="0" wrapText="false" indent="0" shrinkToFit="false"/>
      <protection locked="true" hidden="false"/>
    </xf>
    <xf numFmtId="164" fontId="42" fillId="0" borderId="0" xfId="0" applyFont="true" applyBorder="true" applyAlignment="true" applyProtection="false">
      <alignment horizontal="left" vertical="center" textRotation="0" wrapText="true" indent="0" shrinkToFit="false"/>
      <protection locked="true" hidden="false"/>
    </xf>
    <xf numFmtId="164" fontId="30" fillId="0" borderId="0" xfId="0" applyFont="true" applyBorder="true" applyAlignment="true" applyProtection="false">
      <alignment horizontal="left" vertical="center" textRotation="0" wrapText="false" indent="0" shrinkToFit="false"/>
      <protection locked="true" hidden="false"/>
    </xf>
    <xf numFmtId="164" fontId="29" fillId="0" borderId="1" xfId="0" applyFont="true" applyBorder="true" applyAlignment="true" applyProtection="false">
      <alignment horizontal="right" vertical="center" textRotation="0" wrapText="false" indent="0" shrinkToFit="false"/>
      <protection locked="true" hidden="false"/>
    </xf>
    <xf numFmtId="164" fontId="40" fillId="0" borderId="0" xfId="0" applyFont="true" applyBorder="true" applyAlignment="true" applyProtection="false">
      <alignment horizontal="left" vertical="center" textRotation="0" wrapText="true" indent="0" shrinkToFit="false"/>
      <protection locked="true" hidden="false"/>
    </xf>
    <xf numFmtId="164" fontId="43" fillId="0" borderId="0" xfId="0" applyFont="true" applyBorder="false" applyAlignment="true" applyProtection="false">
      <alignment horizontal="right" vertical="center" textRotation="0" wrapText="false" indent="0" shrinkToFit="false"/>
      <protection locked="true" hidden="false"/>
    </xf>
    <xf numFmtId="164" fontId="42" fillId="0" borderId="0" xfId="0" applyFont="true" applyBorder="false" applyAlignment="true" applyProtection="false">
      <alignment horizontal="general" vertical="center" textRotation="0" wrapText="false" indent="0" shrinkToFit="false"/>
      <protection locked="true" hidden="false"/>
    </xf>
    <xf numFmtId="165" fontId="34" fillId="0" borderId="0" xfId="0" applyFont="true" applyBorder="true" applyAlignment="true" applyProtection="false">
      <alignment horizontal="right" vertical="center" textRotation="0" wrapText="false" indent="0" shrinkToFit="false"/>
      <protection locked="true" hidden="false"/>
    </xf>
    <xf numFmtId="165" fontId="34"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true" applyAlignment="true" applyProtection="false">
      <alignment horizontal="center" vertical="center" textRotation="0" wrapText="true" indent="0" shrinkToFit="false"/>
      <protection locked="true" hidden="false"/>
    </xf>
    <xf numFmtId="164" fontId="20" fillId="3" borderId="1" xfId="0" applyFont="true" applyBorder="true" applyAlignment="true" applyProtection="false">
      <alignment horizontal="center" vertical="center" textRotation="0" wrapText="true" indent="0" shrinkToFit="false"/>
      <protection locked="true" hidden="false"/>
    </xf>
    <xf numFmtId="164" fontId="45" fillId="3" borderId="1" xfId="0" applyFont="true" applyBorder="true" applyAlignment="true" applyProtection="false">
      <alignment horizontal="center" vertical="center" textRotation="0" wrapText="true" indent="0" shrinkToFit="false"/>
      <protection locked="true" hidden="false"/>
    </xf>
    <xf numFmtId="164" fontId="45" fillId="8" borderId="1" xfId="0" applyFont="true" applyBorder="true" applyAlignment="true" applyProtection="false">
      <alignment horizontal="center" vertical="center" textRotation="0" wrapText="true" indent="0" shrinkToFit="false"/>
      <protection locked="true" hidden="false"/>
    </xf>
    <xf numFmtId="164" fontId="45" fillId="0" borderId="0" xfId="0" applyFont="true" applyBorder="false" applyAlignment="true" applyProtection="false">
      <alignment horizontal="center" vertical="center" textRotation="0" wrapText="true" indent="0" shrinkToFit="false"/>
      <protection locked="true" hidden="false"/>
    </xf>
    <xf numFmtId="164" fontId="45" fillId="9" borderId="1" xfId="0" applyFont="true" applyBorder="true" applyAlignment="true" applyProtection="false">
      <alignment horizontal="center" vertical="center" textRotation="0" wrapText="true" indent="0" shrinkToFit="false"/>
      <protection locked="true" hidden="false"/>
    </xf>
    <xf numFmtId="164" fontId="46" fillId="0" borderId="0"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47" fillId="2" borderId="1" xfId="0" applyFont="true" applyBorder="true" applyAlignment="true" applyProtection="false">
      <alignment horizontal="left" vertical="center" textRotation="0" wrapText="true" indent="0" shrinkToFit="false"/>
      <protection locked="true" hidden="false"/>
    </xf>
    <xf numFmtId="164" fontId="48"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8" fillId="0" borderId="0" xfId="0" applyFont="true" applyBorder="tru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center" textRotation="0" wrapText="false" indent="0" shrinkToFit="false"/>
      <protection locked="true" hidden="false"/>
    </xf>
    <xf numFmtId="164" fontId="50" fillId="0" borderId="0" xfId="0" applyFont="true" applyBorder="true" applyAlignment="true" applyProtection="false">
      <alignment horizontal="center" vertical="center" textRotation="0" wrapText="false" indent="0" shrinkToFit="false"/>
      <protection locked="true" hidden="false"/>
    </xf>
    <xf numFmtId="164" fontId="47" fillId="0" borderId="1" xfId="0" applyFont="true" applyBorder="true" applyAlignment="true" applyProtection="false">
      <alignment horizontal="left" vertical="center" textRotation="0" wrapText="false" indent="0" shrinkToFit="false"/>
      <protection locked="true" hidden="false"/>
    </xf>
    <xf numFmtId="164" fontId="50" fillId="0" borderId="1" xfId="0" applyFont="true" applyBorder="true" applyAlignment="true" applyProtection="false">
      <alignment horizontal="center" vertical="center" textRotation="0" wrapText="false" indent="0" shrinkToFit="false"/>
      <protection locked="true" hidden="false"/>
    </xf>
    <xf numFmtId="164" fontId="51" fillId="0" borderId="0" xfId="0" applyFont="true" applyBorder="true" applyAlignment="true" applyProtection="false">
      <alignment horizontal="center" vertical="center" textRotation="0" wrapText="false" indent="0" shrinkToFit="false"/>
      <protection locked="true" hidden="false"/>
    </xf>
    <xf numFmtId="164" fontId="52" fillId="0" borderId="1" xfId="0" applyFont="true" applyBorder="true" applyAlignment="true" applyProtection="false">
      <alignment horizontal="center" vertical="center" textRotation="0" wrapText="false" indent="0" shrinkToFit="false"/>
      <protection locked="true" hidden="false"/>
    </xf>
    <xf numFmtId="164" fontId="52" fillId="0" borderId="0"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BF0041"/>
      <rgbColor rgb="FF008080"/>
      <rgbColor rgb="FFB3CAC7"/>
      <rgbColor rgb="FF808080"/>
      <rgbColor rgb="FF729FCF"/>
      <rgbColor rgb="FF993366"/>
      <rgbColor rgb="FFFFFFCC"/>
      <rgbColor rgb="FFCCFFFF"/>
      <rgbColor rgb="FF660066"/>
      <rgbColor rgb="FFFF8080"/>
      <rgbColor rgb="FF2A6099"/>
      <rgbColor rgb="FFB4C7DC"/>
      <rgbColor rgb="FF000080"/>
      <rgbColor rgb="FFFF00FF"/>
      <rgbColor rgb="FFFFFF00"/>
      <rgbColor rgb="FF00FFFF"/>
      <rgbColor rgb="FF800080"/>
      <rgbColor rgb="FF800000"/>
      <rgbColor rgb="FF008080"/>
      <rgbColor rgb="FF0000FF"/>
      <rgbColor rgb="FF00CCFF"/>
      <rgbColor rgb="FFCCFFFF"/>
      <rgbColor rgb="FFDDDDDD"/>
      <rgbColor rgb="FFFFFFA6"/>
      <rgbColor rgb="FF99CCFF"/>
      <rgbColor rgb="FFEC9BA4"/>
      <rgbColor rgb="FFCC99FF"/>
      <rgbColor rgb="FFE0C2CD"/>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3" activeCellId="0" sqref="M13"/>
    </sheetView>
  </sheetViews>
  <sheetFormatPr defaultColWidth="11.53515625" defaultRowHeight="12.8" zeroHeight="false" outlineLevelRow="0" outlineLevelCol="0"/>
  <cols>
    <col collapsed="false" customWidth="true" hidden="false" outlineLevel="0" max="1" min="1" style="1" width="6.81"/>
    <col collapsed="false" customWidth="true" hidden="false" outlineLevel="0" max="2" min="2" style="2" width="8.47"/>
    <col collapsed="false" customWidth="true" hidden="false" outlineLevel="0" max="3" min="3" style="2" width="46.83"/>
    <col collapsed="false" customWidth="true" hidden="false" outlineLevel="0" max="4" min="4" style="2" width="13.89"/>
    <col collapsed="false" customWidth="true" hidden="false" outlineLevel="0" max="5" min="5" style="2" width="10.28"/>
    <col collapsed="false" customWidth="true" hidden="false" outlineLevel="0" max="6" min="6" style="2" width="10.69"/>
    <col collapsed="false" customWidth="true" hidden="false" outlineLevel="0" max="7" min="7" style="2" width="11.81"/>
    <col collapsed="false" customWidth="true" hidden="false" outlineLevel="0" max="8" min="8" style="3" width="8.61"/>
    <col collapsed="false" customWidth="true" hidden="false" outlineLevel="0" max="9" min="9" style="3" width="1.8"/>
    <col collapsed="false" customWidth="true" hidden="false" outlineLevel="0" max="10" min="10" style="3" width="5.7"/>
    <col collapsed="false" customWidth="true" hidden="false" outlineLevel="0" max="11" min="11" style="3" width="5.83"/>
    <col collapsed="false" customWidth="false" hidden="false" outlineLevel="0" max="12" min="12" style="2" width="11.52"/>
    <col collapsed="false" customWidth="true" hidden="false" outlineLevel="0" max="13" min="13" style="2" width="13.19"/>
    <col collapsed="false" customWidth="false" hidden="false" outlineLevel="0" max="1016" min="14" style="2" width="11.52"/>
  </cols>
  <sheetData>
    <row r="1" customFormat="false" ht="94.75" hidden="false" customHeight="true" outlineLevel="0" collapsed="false">
      <c r="A1" s="4" t="s">
        <v>0</v>
      </c>
      <c r="B1" s="4"/>
      <c r="C1" s="4"/>
      <c r="D1" s="4"/>
      <c r="E1" s="4"/>
      <c r="F1" s="4"/>
      <c r="G1" s="4"/>
      <c r="H1" s="4"/>
      <c r="I1" s="4"/>
      <c r="J1" s="4"/>
      <c r="K1" s="4"/>
    </row>
    <row r="2" customFormat="false" ht="28.35" hidden="false" customHeight="true" outlineLevel="0" collapsed="false">
      <c r="E2" s="5" t="n">
        <v>2019</v>
      </c>
      <c r="F2" s="5"/>
      <c r="G2" s="5"/>
      <c r="H2" s="6"/>
      <c r="I2" s="6"/>
      <c r="J2" s="7" t="s">
        <v>1</v>
      </c>
      <c r="K2" s="7"/>
    </row>
    <row r="3" customFormat="false" ht="34.3" hidden="false" customHeight="true" outlineLevel="0" collapsed="false">
      <c r="A3" s="8"/>
      <c r="B3" s="9" t="s">
        <v>2</v>
      </c>
      <c r="C3" s="9" t="s">
        <v>3</v>
      </c>
      <c r="D3" s="9" t="s">
        <v>4</v>
      </c>
      <c r="E3" s="9" t="s">
        <v>5</v>
      </c>
      <c r="F3" s="9" t="s">
        <v>6</v>
      </c>
      <c r="G3" s="10" t="s">
        <v>7</v>
      </c>
      <c r="H3" s="11" t="s">
        <v>8</v>
      </c>
      <c r="I3" s="12"/>
      <c r="J3" s="7"/>
      <c r="K3" s="7"/>
    </row>
    <row r="4" customFormat="false" ht="15.65" hidden="false" customHeight="true" outlineLevel="0" collapsed="false">
      <c r="A4" s="13" t="s">
        <v>9</v>
      </c>
      <c r="B4" s="14" t="s">
        <v>10</v>
      </c>
      <c r="C4" s="15" t="s">
        <v>11</v>
      </c>
      <c r="D4" s="16"/>
      <c r="E4" s="17" t="n">
        <f aca="false">H4</f>
        <v>34032.828</v>
      </c>
      <c r="F4" s="17" t="n">
        <f aca="false">'2 - Funzionigramma_2019'!E7/2</f>
        <v>7327.5</v>
      </c>
      <c r="G4" s="18" t="n">
        <f aca="false">E4+F4</f>
        <v>41360.328</v>
      </c>
      <c r="H4" s="19" t="n">
        <f aca="false">'2 - Funzionigramma_2019'!G16</f>
        <v>34032.828</v>
      </c>
      <c r="I4" s="20"/>
      <c r="J4" s="21" t="n">
        <f aca="false">(G4/$G$21)</f>
        <v>0.0537350627616528</v>
      </c>
      <c r="K4" s="22" t="n">
        <f aca="false">SUM(J4:J7)</f>
        <v>0.112540227540566</v>
      </c>
    </row>
    <row r="5" customFormat="false" ht="15.65" hidden="false" customHeight="true" outlineLevel="0" collapsed="false">
      <c r="A5" s="13"/>
      <c r="B5" s="14"/>
      <c r="C5" s="15" t="s">
        <v>12</v>
      </c>
      <c r="D5" s="16"/>
      <c r="E5" s="17" t="n">
        <f aca="false">H5</f>
        <v>26803.328</v>
      </c>
      <c r="F5" s="17" t="n">
        <f aca="false">'2 - Funzionigramma_2019'!E7/2</f>
        <v>7327.5</v>
      </c>
      <c r="G5" s="18" t="n">
        <f aca="false">E5+F5</f>
        <v>34130.828</v>
      </c>
      <c r="H5" s="19" t="n">
        <f aca="false">'2 - Funzionigramma_2019'!H16</f>
        <v>26803.328</v>
      </c>
      <c r="I5" s="23"/>
      <c r="J5" s="21" t="n">
        <f aca="false">(G5/$G$21)</f>
        <v>0.0443425444954687</v>
      </c>
      <c r="K5" s="22"/>
    </row>
    <row r="6" customFormat="false" ht="15.65" hidden="false" customHeight="true" outlineLevel="0" collapsed="false">
      <c r="A6" s="13"/>
      <c r="B6" s="14"/>
      <c r="C6" s="24" t="s">
        <v>13</v>
      </c>
      <c r="D6" s="25"/>
      <c r="E6" s="17" t="n">
        <v>6756</v>
      </c>
      <c r="F6" s="17" t="n">
        <v>0</v>
      </c>
      <c r="G6" s="18" t="n">
        <f aca="false">E6+F6</f>
        <v>6756</v>
      </c>
      <c r="H6" s="19"/>
      <c r="I6" s="23"/>
      <c r="J6" s="21" t="n">
        <f aca="false">(G6/$G$21)</f>
        <v>0.0087773502187344</v>
      </c>
      <c r="K6" s="22"/>
    </row>
    <row r="7" customFormat="false" ht="15.65" hidden="false" customHeight="true" outlineLevel="0" collapsed="false">
      <c r="A7" s="13"/>
      <c r="B7" s="14"/>
      <c r="C7" s="26" t="s">
        <v>14</v>
      </c>
      <c r="D7" s="25"/>
      <c r="E7" s="27" t="n">
        <v>3626</v>
      </c>
      <c r="F7" s="27" t="n">
        <v>750</v>
      </c>
      <c r="G7" s="18" t="n">
        <f aca="false">E7+F7</f>
        <v>4376</v>
      </c>
      <c r="H7" s="19"/>
      <c r="I7" s="23"/>
      <c r="J7" s="21" t="n">
        <f aca="false">(G7/$G$21)</f>
        <v>0.00568527006471014</v>
      </c>
      <c r="K7" s="22"/>
    </row>
    <row r="8" customFormat="false" ht="15.65" hidden="false" customHeight="true" outlineLevel="0" collapsed="false">
      <c r="A8" s="13"/>
      <c r="B8" s="14" t="s">
        <v>15</v>
      </c>
      <c r="C8" s="28" t="s">
        <v>16</v>
      </c>
      <c r="D8" s="29"/>
      <c r="E8" s="19" t="n">
        <f aca="false">H8</f>
        <v>15767.664</v>
      </c>
      <c r="F8" s="19" t="n">
        <v>0</v>
      </c>
      <c r="G8" s="18" t="n">
        <f aca="false">E8+F8</f>
        <v>15767.664</v>
      </c>
      <c r="H8" s="19" t="n">
        <f aca="false">'2 - Funzionigramma_2019'!J16</f>
        <v>15767.664</v>
      </c>
      <c r="I8" s="20"/>
      <c r="J8" s="21" t="n">
        <f aca="false">(G8/$G$21)</f>
        <v>0.0204852440881188</v>
      </c>
      <c r="K8" s="30" t="n">
        <f aca="false">SUM(J8:J18)</f>
        <v>0.835298458970392</v>
      </c>
    </row>
    <row r="9" customFormat="false" ht="67.9" hidden="false" customHeight="true" outlineLevel="0" collapsed="false">
      <c r="A9" s="13"/>
      <c r="B9" s="14"/>
      <c r="C9" s="31" t="s">
        <v>17</v>
      </c>
      <c r="D9" s="32" t="s">
        <v>18</v>
      </c>
      <c r="E9" s="19" t="n">
        <f aca="false">25000+3000+72834+64000+15500+5320+H9</f>
        <v>224140.0264</v>
      </c>
      <c r="F9" s="19" t="n">
        <f aca="false">1235+13200+39060+10363</f>
        <v>63858</v>
      </c>
      <c r="G9" s="18" t="n">
        <f aca="false">E9+F9</f>
        <v>287998.0264</v>
      </c>
      <c r="H9" s="19" t="n">
        <f aca="false">'2 - Funzionigramma_2019'!M16</f>
        <v>38486.0264</v>
      </c>
      <c r="I9" s="23"/>
      <c r="J9" s="21" t="n">
        <f aca="false">(G9/$G$21)</f>
        <v>0.374165118415796</v>
      </c>
      <c r="K9" s="30"/>
    </row>
    <row r="10" customFormat="false" ht="15.65" hidden="false" customHeight="true" outlineLevel="0" collapsed="false">
      <c r="A10" s="13"/>
      <c r="B10" s="14"/>
      <c r="C10" s="31" t="s">
        <v>19</v>
      </c>
      <c r="D10" s="32"/>
      <c r="E10" s="19" t="n">
        <f aca="false">H10</f>
        <v>54621.2384</v>
      </c>
      <c r="F10" s="19" t="n">
        <v>0</v>
      </c>
      <c r="G10" s="18" t="n">
        <f aca="false">E10+F10</f>
        <v>54621.2384</v>
      </c>
      <c r="H10" s="19" t="n">
        <f aca="false">'2 - Funzionigramma_2019'!L16</f>
        <v>54621.2384</v>
      </c>
      <c r="I10" s="23"/>
      <c r="J10" s="21" t="n">
        <f aca="false">(G10/$G$21)</f>
        <v>0.0709635492625494</v>
      </c>
      <c r="K10" s="30"/>
    </row>
    <row r="11" customFormat="false" ht="15.65" hidden="false" customHeight="true" outlineLevel="0" collapsed="false">
      <c r="A11" s="13"/>
      <c r="B11" s="14"/>
      <c r="C11" s="31" t="s">
        <v>20</v>
      </c>
      <c r="D11" s="32"/>
      <c r="E11" s="19" t="n">
        <f aca="false">41366+H11</f>
        <v>48138.8632</v>
      </c>
      <c r="F11" s="19" t="n">
        <v>57076</v>
      </c>
      <c r="G11" s="18" t="n">
        <f aca="false">E11+F11</f>
        <v>105214.8632</v>
      </c>
      <c r="H11" s="19" t="n">
        <f aca="false">'2 - Funzionigramma_2019'!N16</f>
        <v>6772.8632</v>
      </c>
      <c r="I11" s="23"/>
      <c r="J11" s="21" t="n">
        <f aca="false">(G11/$G$21)</f>
        <v>0.136694449751721</v>
      </c>
      <c r="K11" s="30"/>
    </row>
    <row r="12" customFormat="false" ht="15.65" hidden="false" customHeight="true" outlineLevel="0" collapsed="false">
      <c r="A12" s="13"/>
      <c r="B12" s="14"/>
      <c r="C12" s="26" t="s">
        <v>21</v>
      </c>
      <c r="D12" s="25"/>
      <c r="E12" s="27" t="n">
        <f aca="false">'2 - Funzionigramma_2019'!E12</f>
        <v>34096.77</v>
      </c>
      <c r="F12" s="27" t="n">
        <f aca="false">'2 - Funzionigramma_2019'!E13</f>
        <v>32443</v>
      </c>
      <c r="G12" s="18" t="n">
        <f aca="false">E12+F12</f>
        <v>66539.77</v>
      </c>
      <c r="H12" s="19" t="n">
        <f aca="false">'2 - Funzionigramma_2019'!K16</f>
        <v>66539.77</v>
      </c>
      <c r="I12" s="23"/>
      <c r="J12" s="21" t="n">
        <f aca="false">(G12/$G$21)</f>
        <v>0.0864480261640078</v>
      </c>
      <c r="K12" s="30"/>
    </row>
    <row r="13" customFormat="false" ht="15.65" hidden="false" customHeight="true" outlineLevel="0" collapsed="false">
      <c r="A13" s="13"/>
      <c r="B13" s="14"/>
      <c r="C13" s="31" t="s">
        <v>22</v>
      </c>
      <c r="D13" s="32"/>
      <c r="E13" s="19" t="n">
        <v>9000</v>
      </c>
      <c r="F13" s="19" t="n">
        <v>14600</v>
      </c>
      <c r="G13" s="18" t="n">
        <f aca="false">E13+F13</f>
        <v>23600</v>
      </c>
      <c r="H13" s="19"/>
      <c r="I13" s="23"/>
      <c r="J13" s="21" t="n">
        <f aca="false">(G13/$G$21)</f>
        <v>0.0306609628718372</v>
      </c>
      <c r="K13" s="30"/>
    </row>
    <row r="14" customFormat="false" ht="15.65" hidden="false" customHeight="true" outlineLevel="0" collapsed="false">
      <c r="A14" s="13"/>
      <c r="B14" s="14"/>
      <c r="C14" s="26" t="s">
        <v>23</v>
      </c>
      <c r="D14" s="25"/>
      <c r="E14" s="19" t="n">
        <f aca="false">3320+H14</f>
        <v>15801.346</v>
      </c>
      <c r="F14" s="19" t="n">
        <v>6079</v>
      </c>
      <c r="G14" s="18" t="n">
        <f aca="false">E14+F14</f>
        <v>21880.346</v>
      </c>
      <c r="H14" s="19" t="n">
        <f aca="false">'2 - Funzionigramma_2019'!P16</f>
        <v>12481.346</v>
      </c>
      <c r="I14" s="23"/>
      <c r="J14" s="21" t="n">
        <f aca="false">(G14/$G$21)</f>
        <v>0.0284267998444471</v>
      </c>
      <c r="K14" s="30"/>
    </row>
    <row r="15" customFormat="false" ht="15.65" hidden="false" customHeight="true" outlineLevel="0" collapsed="false">
      <c r="A15" s="13"/>
      <c r="B15" s="14"/>
      <c r="C15" s="31" t="s">
        <v>24</v>
      </c>
      <c r="D15" s="32"/>
      <c r="E15" s="19"/>
      <c r="F15" s="19" t="n">
        <v>10870</v>
      </c>
      <c r="G15" s="18" t="n">
        <f aca="false">E15+F15</f>
        <v>10870</v>
      </c>
      <c r="H15" s="19"/>
      <c r="I15" s="23"/>
      <c r="J15" s="21" t="n">
        <f aca="false">(G15/$G$21)</f>
        <v>0.0141222316278335</v>
      </c>
      <c r="K15" s="30"/>
    </row>
    <row r="16" customFormat="false" ht="15.65" hidden="false" customHeight="true" outlineLevel="0" collapsed="false">
      <c r="A16" s="13"/>
      <c r="B16" s="14"/>
      <c r="C16" s="31" t="s">
        <v>25</v>
      </c>
      <c r="D16" s="32"/>
      <c r="E16" s="19" t="n">
        <f aca="false">786+H16</f>
        <v>4592.132</v>
      </c>
      <c r="F16" s="19" t="n">
        <v>549</v>
      </c>
      <c r="G16" s="18" t="n">
        <f aca="false">E16+F16</f>
        <v>5141.132</v>
      </c>
      <c r="H16" s="19" t="n">
        <f aca="false">'2 - Funzionigramma_2019'!R16</f>
        <v>3806.132</v>
      </c>
      <c r="I16" s="23"/>
      <c r="J16" s="21" t="n">
        <f aca="false">(G16/$G$21)</f>
        <v>0.00667932446488195</v>
      </c>
      <c r="K16" s="30"/>
    </row>
    <row r="17" customFormat="false" ht="15.65" hidden="false" customHeight="true" outlineLevel="0" collapsed="false">
      <c r="A17" s="13"/>
      <c r="B17" s="14"/>
      <c r="C17" s="31" t="s">
        <v>26</v>
      </c>
      <c r="D17" s="32"/>
      <c r="E17" s="19" t="n">
        <f aca="false">32826+H17-24000</f>
        <v>23628.182</v>
      </c>
      <c r="F17" s="19" t="n">
        <f aca="false">14070+11391</f>
        <v>25461</v>
      </c>
      <c r="G17" s="18" t="n">
        <f aca="false">E17+F17</f>
        <v>49089.182</v>
      </c>
      <c r="H17" s="19" t="n">
        <f aca="false">'2 - Funzionigramma_2019'!Q16</f>
        <v>14802.182</v>
      </c>
      <c r="I17" s="23"/>
      <c r="J17" s="21" t="n">
        <f aca="false">(G17/$G$21)</f>
        <v>0.0637763384199516</v>
      </c>
      <c r="K17" s="30"/>
    </row>
    <row r="18" customFormat="false" ht="15.65" hidden="false" customHeight="true" outlineLevel="0" collapsed="false">
      <c r="A18" s="13"/>
      <c r="B18" s="14"/>
      <c r="C18" s="31" t="s">
        <v>27</v>
      </c>
      <c r="D18" s="32"/>
      <c r="E18" s="19" t="n">
        <v>2214</v>
      </c>
      <c r="F18" s="19" t="n">
        <v>0</v>
      </c>
      <c r="G18" s="18" t="n">
        <f aca="false">E18+F18</f>
        <v>2214</v>
      </c>
      <c r="H18" s="19"/>
      <c r="I18" s="23"/>
      <c r="J18" s="21" t="n">
        <f aca="false">(G18/$G$21)</f>
        <v>0.00287641405924777</v>
      </c>
      <c r="K18" s="30"/>
    </row>
    <row r="19" customFormat="false" ht="15.65" hidden="false" customHeight="true" outlineLevel="0" collapsed="false">
      <c r="A19" s="13"/>
      <c r="B19" s="14"/>
      <c r="C19" s="31" t="s">
        <v>28</v>
      </c>
      <c r="D19" s="32"/>
      <c r="E19" s="19" t="n">
        <v>0</v>
      </c>
      <c r="F19" s="19" t="n">
        <v>40149</v>
      </c>
      <c r="G19" s="18" t="n">
        <f aca="false">E19+F19</f>
        <v>40149</v>
      </c>
      <c r="H19" s="19"/>
      <c r="I19" s="23"/>
      <c r="J19" s="21" t="n">
        <f aca="false">(G19/$G$21)</f>
        <v>0.0521613134890419</v>
      </c>
      <c r="K19" s="30" t="n">
        <f aca="false">J19</f>
        <v>0.0521613134890419</v>
      </c>
    </row>
    <row r="20" customFormat="false" ht="18.65" hidden="false" customHeight="true" outlineLevel="0" collapsed="false">
      <c r="A20" s="13"/>
      <c r="B20" s="14"/>
      <c r="C20" s="31" t="s">
        <v>29</v>
      </c>
      <c r="D20" s="32"/>
      <c r="E20" s="19" t="n">
        <v>0</v>
      </c>
      <c r="F20" s="19" t="n">
        <v>229783</v>
      </c>
      <c r="G20" s="33" t="s">
        <v>30</v>
      </c>
      <c r="H20" s="19"/>
      <c r="I20" s="23"/>
      <c r="J20" s="34"/>
      <c r="K20" s="35"/>
    </row>
    <row r="21" customFormat="false" ht="23.1" hidden="false" customHeight="true" outlineLevel="0" collapsed="false">
      <c r="A21" s="36"/>
      <c r="B21" s="37"/>
      <c r="C21" s="38" t="s">
        <v>31</v>
      </c>
      <c r="D21" s="38"/>
      <c r="E21" s="39" t="n">
        <f aca="false">SUM(E4:E19)</f>
        <v>503218.378</v>
      </c>
      <c r="F21" s="39" t="n">
        <f aca="false">SUM(F4:F20)</f>
        <v>496273</v>
      </c>
      <c r="G21" s="39" t="n">
        <f aca="false">SUM(G4:G19)</f>
        <v>769708.378</v>
      </c>
      <c r="H21" s="40" t="n">
        <f aca="false">SUM(H4:H19)</f>
        <v>274113.378</v>
      </c>
      <c r="I21" s="23"/>
      <c r="J21" s="41" t="n">
        <f aca="false">(G21/$G$21)</f>
        <v>1</v>
      </c>
      <c r="K21" s="42" t="n">
        <f aca="false">K4+K8+K19</f>
        <v>1</v>
      </c>
      <c r="M21" s="43"/>
    </row>
    <row r="22" customFormat="false" ht="15.65" hidden="false" customHeight="true" outlineLevel="0" collapsed="false">
      <c r="A22" s="36"/>
      <c r="B22" s="37"/>
      <c r="C22" s="44"/>
      <c r="D22" s="44"/>
      <c r="E22" s="45"/>
      <c r="F22" s="46"/>
      <c r="G22" s="45"/>
      <c r="H22" s="20"/>
      <c r="I22" s="23"/>
      <c r="J22" s="34"/>
      <c r="K22" s="35"/>
    </row>
    <row r="23" customFormat="false" ht="15.65" hidden="false" customHeight="true" outlineLevel="0" collapsed="false">
      <c r="A23" s="13" t="s">
        <v>32</v>
      </c>
      <c r="B23" s="13"/>
      <c r="C23" s="47" t="s">
        <v>33</v>
      </c>
      <c r="D23" s="47"/>
      <c r="E23" s="48" t="n">
        <v>205923</v>
      </c>
      <c r="F23" s="48" t="n">
        <v>351278</v>
      </c>
      <c r="G23" s="18" t="n">
        <f aca="false">E23+F23</f>
        <v>557201</v>
      </c>
      <c r="H23" s="20"/>
      <c r="I23" s="23"/>
      <c r="J23" s="49" t="n">
        <f aca="false">G23/$G$39</f>
        <v>0.701894431336784</v>
      </c>
      <c r="K23" s="50" t="n">
        <f aca="false">SUM(J23:J32)</f>
        <v>0.784506703382112</v>
      </c>
    </row>
    <row r="24" customFormat="false" ht="15.65" hidden="false" customHeight="true" outlineLevel="0" collapsed="false">
      <c r="A24" s="13"/>
      <c r="B24" s="13"/>
      <c r="C24" s="47" t="s">
        <v>34</v>
      </c>
      <c r="D24" s="47"/>
      <c r="E24" s="48" t="n">
        <v>0</v>
      </c>
      <c r="F24" s="48" t="n">
        <v>9600</v>
      </c>
      <c r="G24" s="18" t="n">
        <f aca="false">E24+F24</f>
        <v>9600</v>
      </c>
      <c r="H24" s="20"/>
      <c r="I24" s="23"/>
      <c r="J24" s="49" t="n">
        <f aca="false">G24/$G$39</f>
        <v>0.0120929189661058</v>
      </c>
      <c r="K24" s="50"/>
    </row>
    <row r="25" customFormat="false" ht="15.65" hidden="false" customHeight="true" outlineLevel="0" collapsed="false">
      <c r="A25" s="13"/>
      <c r="B25" s="13"/>
      <c r="C25" s="47" t="s">
        <v>35</v>
      </c>
      <c r="D25" s="47"/>
      <c r="E25" s="48" t="n">
        <v>4576</v>
      </c>
      <c r="F25" s="48" t="n">
        <v>7806</v>
      </c>
      <c r="G25" s="18" t="n">
        <f aca="false">E25+F25</f>
        <v>12382</v>
      </c>
      <c r="H25" s="20"/>
      <c r="I25" s="23"/>
      <c r="J25" s="49" t="n">
        <f aca="false">G25/$G$39</f>
        <v>0.0155973461081586</v>
      </c>
      <c r="K25" s="50"/>
    </row>
    <row r="26" customFormat="false" ht="15.65" hidden="false" customHeight="true" outlineLevel="0" collapsed="false">
      <c r="A26" s="13"/>
      <c r="B26" s="13"/>
      <c r="C26" s="47" t="s">
        <v>36</v>
      </c>
      <c r="D26" s="47"/>
      <c r="E26" s="48" t="n">
        <v>11350</v>
      </c>
      <c r="F26" s="48" t="n">
        <v>0</v>
      </c>
      <c r="G26" s="18" t="n">
        <f aca="false">E26+F26</f>
        <v>11350</v>
      </c>
      <c r="H26" s="20"/>
      <c r="I26" s="23"/>
      <c r="J26" s="49" t="n">
        <f aca="false">G26/$G$39</f>
        <v>0.0142973573193022</v>
      </c>
      <c r="K26" s="50"/>
    </row>
    <row r="27" customFormat="false" ht="15.65" hidden="false" customHeight="true" outlineLevel="0" collapsed="false">
      <c r="A27" s="13"/>
      <c r="B27" s="13"/>
      <c r="C27" s="47" t="s">
        <v>37</v>
      </c>
      <c r="D27" s="47"/>
      <c r="E27" s="48" t="n">
        <v>13500</v>
      </c>
      <c r="F27" s="48" t="n">
        <v>0</v>
      </c>
      <c r="G27" s="18" t="n">
        <f aca="false">E27+F27</f>
        <v>13500</v>
      </c>
      <c r="H27" s="20"/>
      <c r="I27" s="23"/>
      <c r="J27" s="49" t="n">
        <f aca="false">G27/$G$39</f>
        <v>0.0170056672960863</v>
      </c>
      <c r="K27" s="50"/>
    </row>
    <row r="28" customFormat="false" ht="15.65" hidden="false" customHeight="true" outlineLevel="0" collapsed="false">
      <c r="A28" s="13"/>
      <c r="B28" s="13"/>
      <c r="C28" s="47" t="s">
        <v>38</v>
      </c>
      <c r="D28" s="47"/>
      <c r="E28" s="48" t="n">
        <v>232873</v>
      </c>
      <c r="F28" s="48" t="n">
        <v>0</v>
      </c>
      <c r="G28" s="33" t="s">
        <v>30</v>
      </c>
      <c r="H28" s="20"/>
      <c r="I28" s="23"/>
      <c r="J28" s="49"/>
      <c r="K28" s="50"/>
    </row>
    <row r="29" customFormat="false" ht="15.65" hidden="false" customHeight="true" outlineLevel="0" collapsed="false">
      <c r="A29" s="13"/>
      <c r="B29" s="13"/>
      <c r="C29" s="47" t="s">
        <v>39</v>
      </c>
      <c r="D29" s="47"/>
      <c r="E29" s="48" t="n">
        <v>7619</v>
      </c>
      <c r="F29" s="48" t="n">
        <v>0</v>
      </c>
      <c r="G29" s="18" t="n">
        <f aca="false">E29+F29</f>
        <v>7619</v>
      </c>
      <c r="H29" s="20"/>
      <c r="I29" s="23"/>
      <c r="J29" s="49" t="n">
        <f aca="false">G29/$G$39</f>
        <v>0.00959749475028752</v>
      </c>
      <c r="K29" s="50"/>
    </row>
    <row r="30" customFormat="false" ht="15.65" hidden="false" customHeight="true" outlineLevel="0" collapsed="false">
      <c r="A30" s="13"/>
      <c r="B30" s="13"/>
      <c r="C30" s="47" t="s">
        <v>40</v>
      </c>
      <c r="D30" s="47"/>
      <c r="E30" s="48" t="n">
        <v>6946</v>
      </c>
      <c r="F30" s="48" t="n">
        <v>1235</v>
      </c>
      <c r="G30" s="18" t="n">
        <f aca="false">E30+F30</f>
        <v>8181</v>
      </c>
      <c r="H30" s="20"/>
      <c r="I30" s="23"/>
      <c r="J30" s="49" t="n">
        <f aca="false">G30/$G$39</f>
        <v>0.0103054343814283</v>
      </c>
      <c r="K30" s="50"/>
    </row>
    <row r="31" customFormat="false" ht="15.65" hidden="false" customHeight="true" outlineLevel="0" collapsed="false">
      <c r="A31" s="13"/>
      <c r="B31" s="13"/>
      <c r="C31" s="47" t="s">
        <v>41</v>
      </c>
      <c r="D31" s="47"/>
      <c r="E31" s="48" t="n">
        <v>2250</v>
      </c>
      <c r="F31" s="48" t="n">
        <v>700</v>
      </c>
      <c r="G31" s="18" t="n">
        <f aca="false">E31+F31</f>
        <v>2950</v>
      </c>
      <c r="H31" s="20"/>
      <c r="I31" s="23"/>
      <c r="J31" s="49" t="n">
        <f aca="false">G31/$G$39</f>
        <v>0.0037160532239596</v>
      </c>
      <c r="K31" s="50"/>
    </row>
    <row r="32" customFormat="false" ht="15.65" hidden="false" customHeight="true" outlineLevel="0" collapsed="false">
      <c r="A32" s="13"/>
      <c r="B32" s="13"/>
      <c r="C32" s="47" t="s">
        <v>42</v>
      </c>
      <c r="D32" s="47"/>
      <c r="E32" s="48" t="n">
        <v>0</v>
      </c>
      <c r="F32" s="48" t="n">
        <v>0</v>
      </c>
      <c r="G32" s="18" t="n">
        <f aca="false">E32+F32</f>
        <v>0</v>
      </c>
      <c r="H32" s="20"/>
      <c r="I32" s="23"/>
      <c r="J32" s="49" t="n">
        <f aca="false">G32/$G$39</f>
        <v>0</v>
      </c>
      <c r="K32" s="50"/>
    </row>
    <row r="33" customFormat="false" ht="15.65" hidden="false" customHeight="true" outlineLevel="0" collapsed="false">
      <c r="A33" s="13"/>
      <c r="B33" s="13"/>
      <c r="C33" s="47" t="s">
        <v>43</v>
      </c>
      <c r="D33" s="47"/>
      <c r="E33" s="48" t="n">
        <v>0</v>
      </c>
      <c r="F33" s="48" t="n">
        <v>38000</v>
      </c>
      <c r="G33" s="18" t="n">
        <f aca="false">E33+F33</f>
        <v>38000</v>
      </c>
      <c r="H33" s="20"/>
      <c r="I33" s="23"/>
      <c r="J33" s="49" t="n">
        <f aca="false">G33/$G$39</f>
        <v>0.0478678042408355</v>
      </c>
      <c r="K33" s="50" t="n">
        <f aca="false">J33</f>
        <v>0.0478678042408355</v>
      </c>
    </row>
    <row r="34" customFormat="false" ht="15.65" hidden="false" customHeight="true" outlineLevel="0" collapsed="false">
      <c r="A34" s="13"/>
      <c r="B34" s="13"/>
      <c r="C34" s="47" t="s">
        <v>44</v>
      </c>
      <c r="D34" s="47"/>
      <c r="E34" s="48" t="n">
        <v>21330</v>
      </c>
      <c r="F34" s="48" t="n">
        <v>18537</v>
      </c>
      <c r="G34" s="18" t="n">
        <f aca="false">E34+F34</f>
        <v>39867</v>
      </c>
      <c r="H34" s="20"/>
      <c r="I34" s="23"/>
      <c r="J34" s="49" t="n">
        <f aca="false">G34/$G$39</f>
        <v>0.0502196250439313</v>
      </c>
      <c r="K34" s="50" t="n">
        <f aca="false">J34+J35</f>
        <v>0.0508154532388238</v>
      </c>
    </row>
    <row r="35" customFormat="false" ht="15.65" hidden="false" customHeight="true" outlineLevel="0" collapsed="false">
      <c r="A35" s="13"/>
      <c r="B35" s="13"/>
      <c r="C35" s="47" t="s">
        <v>45</v>
      </c>
      <c r="D35" s="47"/>
      <c r="E35" s="48" t="n">
        <v>473</v>
      </c>
      <c r="F35" s="48" t="n">
        <v>0</v>
      </c>
      <c r="G35" s="18" t="n">
        <f aca="false">E35+F35</f>
        <v>473</v>
      </c>
      <c r="H35" s="20"/>
      <c r="I35" s="23"/>
      <c r="J35" s="49" t="n">
        <f aca="false">G35/$G$39</f>
        <v>0.000595828194892505</v>
      </c>
      <c r="K35" s="50"/>
    </row>
    <row r="36" customFormat="false" ht="15.65" hidden="false" customHeight="true" outlineLevel="0" collapsed="false">
      <c r="A36" s="13"/>
      <c r="B36" s="13"/>
      <c r="C36" s="47" t="s">
        <v>46</v>
      </c>
      <c r="D36" s="47"/>
      <c r="E36" s="48" t="n">
        <v>0</v>
      </c>
      <c r="F36" s="48" t="n">
        <v>70000</v>
      </c>
      <c r="G36" s="18" t="n">
        <f aca="false">E36+F36</f>
        <v>70000</v>
      </c>
      <c r="H36" s="20"/>
      <c r="I36" s="23"/>
      <c r="J36" s="49" t="n">
        <f aca="false">G36/$G$39</f>
        <v>0.0881775341278549</v>
      </c>
      <c r="K36" s="50" t="n">
        <f aca="false">J36+J37</f>
        <v>0.0946308699469549</v>
      </c>
    </row>
    <row r="37" customFormat="false" ht="15.65" hidden="false" customHeight="true" outlineLevel="0" collapsed="false">
      <c r="A37" s="13"/>
      <c r="B37" s="13"/>
      <c r="C37" s="47" t="s">
        <v>47</v>
      </c>
      <c r="D37" s="47"/>
      <c r="E37" s="48" t="n">
        <v>5123</v>
      </c>
      <c r="F37" s="48" t="n">
        <v>0</v>
      </c>
      <c r="G37" s="18" t="n">
        <f aca="false">E37+F37</f>
        <v>5123</v>
      </c>
      <c r="H37" s="20"/>
      <c r="I37" s="23"/>
      <c r="J37" s="49" t="n">
        <f aca="false">G37/$G$39</f>
        <v>0.00645333581910001</v>
      </c>
      <c r="K37" s="50"/>
    </row>
    <row r="38" customFormat="false" ht="15.65" hidden="false" customHeight="true" outlineLevel="0" collapsed="false">
      <c r="A38" s="13"/>
      <c r="B38" s="13"/>
      <c r="C38" s="47" t="s">
        <v>48</v>
      </c>
      <c r="D38" s="47"/>
      <c r="E38" s="48" t="n">
        <v>17607</v>
      </c>
      <c r="F38" s="48" t="n">
        <v>0</v>
      </c>
      <c r="G38" s="18" t="n">
        <f aca="false">E38+F38</f>
        <v>17607</v>
      </c>
      <c r="H38" s="20"/>
      <c r="I38" s="23"/>
      <c r="J38" s="49" t="n">
        <f aca="false">G38/$G$39</f>
        <v>0.0221791691912734</v>
      </c>
      <c r="K38" s="50" t="n">
        <f aca="false">J38</f>
        <v>0.0221791691912734</v>
      </c>
    </row>
    <row r="39" customFormat="false" ht="22.35" hidden="false" customHeight="true" outlineLevel="0" collapsed="false">
      <c r="A39" s="36"/>
      <c r="B39" s="37"/>
      <c r="C39" s="38" t="s">
        <v>49</v>
      </c>
      <c r="D39" s="38"/>
      <c r="E39" s="39" t="n">
        <f aca="false">SUM(E23:E38)</f>
        <v>529570</v>
      </c>
      <c r="F39" s="39" t="n">
        <f aca="false">SUM(F23:F38)</f>
        <v>497156</v>
      </c>
      <c r="G39" s="39" t="n">
        <f aca="false">SUM(G23:G38)</f>
        <v>793853</v>
      </c>
      <c r="H39" s="20"/>
      <c r="I39" s="23"/>
      <c r="J39" s="51" t="n">
        <f aca="false">G39/$G$39</f>
        <v>1</v>
      </c>
      <c r="K39" s="52" t="n">
        <f aca="false">SUM(K23:K38)</f>
        <v>1</v>
      </c>
      <c r="M39" s="43"/>
    </row>
    <row r="40" s="3" customFormat="true" ht="15.65" hidden="false" customHeight="true" outlineLevel="0" collapsed="false">
      <c r="A40" s="53"/>
      <c r="B40" s="8"/>
      <c r="C40" s="47" t="s">
        <v>50</v>
      </c>
      <c r="D40" s="47"/>
      <c r="E40" s="48" t="n">
        <v>23264</v>
      </c>
      <c r="F40" s="48" t="n">
        <v>881</v>
      </c>
      <c r="G40" s="18" t="n">
        <f aca="false">SUM(E40:F40)</f>
        <v>24145</v>
      </c>
      <c r="H40" s="20"/>
      <c r="I40" s="23"/>
      <c r="J40" s="54" t="n">
        <f aca="false">G40/$G$39</f>
        <v>0.0304149508788151</v>
      </c>
      <c r="K40" s="55" t="n">
        <f aca="false">J40</f>
        <v>0.0304149508788151</v>
      </c>
      <c r="AMC40" s="56"/>
      <c r="AMD40" s="56"/>
      <c r="AME40" s="56"/>
      <c r="AMF40" s="56"/>
      <c r="AMG40" s="56"/>
      <c r="AMH40" s="56"/>
      <c r="AMI40" s="56"/>
      <c r="AMJ40" s="56"/>
    </row>
    <row r="41" s="3" customFormat="true" ht="15.65" hidden="false" customHeight="true" outlineLevel="0" collapsed="false">
      <c r="A41" s="53"/>
      <c r="B41" s="8"/>
      <c r="C41" s="57"/>
      <c r="D41" s="11"/>
      <c r="E41" s="58"/>
      <c r="F41" s="58"/>
      <c r="G41" s="46"/>
      <c r="H41" s="20"/>
      <c r="I41" s="23"/>
      <c r="J41" s="59"/>
      <c r="K41" s="60"/>
      <c r="AMC41" s="56"/>
      <c r="AMD41" s="56"/>
      <c r="AME41" s="56"/>
      <c r="AMF41" s="56"/>
      <c r="AMG41" s="56"/>
      <c r="AMH41" s="56"/>
      <c r="AMI41" s="56"/>
      <c r="AMJ41" s="56"/>
    </row>
    <row r="42" customFormat="false" ht="12.8" hidden="false" customHeight="false" outlineLevel="0" collapsed="false">
      <c r="C42" s="61"/>
      <c r="D42" s="61"/>
      <c r="E42" s="62"/>
      <c r="F42" s="62"/>
      <c r="G42" s="63"/>
      <c r="J42" s="64"/>
      <c r="K42" s="65"/>
    </row>
    <row r="43" customFormat="false" ht="12.8" hidden="false" customHeight="false" outlineLevel="0" collapsed="false">
      <c r="E43" s="43"/>
    </row>
  </sheetData>
  <mergeCells count="13">
    <mergeCell ref="A1:K1"/>
    <mergeCell ref="E2:G2"/>
    <mergeCell ref="J2:K3"/>
    <mergeCell ref="A4:A20"/>
    <mergeCell ref="B4:B7"/>
    <mergeCell ref="K4:K7"/>
    <mergeCell ref="B8:B19"/>
    <mergeCell ref="K8:K18"/>
    <mergeCell ref="A23:B38"/>
    <mergeCell ref="K23:K32"/>
    <mergeCell ref="H34:H35"/>
    <mergeCell ref="K34:K35"/>
    <mergeCell ref="K36:K37"/>
  </mergeCells>
  <printOptions headings="false" gridLines="false" gridLinesSet="true" horizontalCentered="false" verticalCentered="false"/>
  <pageMargins left="0.39375" right="0.39375" top="0.7875" bottom="0.7875" header="0.511805555555555" footer="0.51180555555555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11.43359375" defaultRowHeight="12.8" zeroHeight="false" outlineLevelRow="0" outlineLevelCol="0"/>
  <cols>
    <col collapsed="false" customWidth="true" hidden="false" outlineLevel="0" max="1" min="1" style="66" width="2.42"/>
    <col collapsed="false" customWidth="true" hidden="false" outlineLevel="0" max="2" min="2" style="67" width="30.15"/>
    <col collapsed="false" customWidth="true" hidden="false" outlineLevel="0" max="3" min="3" style="67" width="8.47"/>
    <col collapsed="false" customWidth="true" hidden="false" outlineLevel="0" max="4" min="4" style="67" width="5.43"/>
    <col collapsed="false" customWidth="true" hidden="false" outlineLevel="0" max="5" min="5" style="67" width="10.12"/>
    <col collapsed="false" customWidth="true" hidden="false" outlineLevel="0" max="6" min="6" style="67" width="1.42"/>
    <col collapsed="false" customWidth="true" hidden="false" outlineLevel="0" max="7" min="7" style="67" width="8.7"/>
    <col collapsed="false" customWidth="true" hidden="false" outlineLevel="0" max="8" min="8" style="67" width="6.88"/>
    <col collapsed="false" customWidth="true" hidden="false" outlineLevel="0" max="9" min="9" style="67" width="1.8"/>
    <col collapsed="false" customWidth="true" hidden="false" outlineLevel="0" max="10" min="10" style="67" width="8.33"/>
    <col collapsed="false" customWidth="true" hidden="false" outlineLevel="0" max="11" min="11" style="67" width="9.17"/>
    <col collapsed="false" customWidth="true" hidden="false" outlineLevel="0" max="12" min="12" style="67" width="6.88"/>
    <col collapsed="false" customWidth="true" hidden="false" outlineLevel="0" max="13" min="13" style="67" width="6.81"/>
    <col collapsed="false" customWidth="true" hidden="false" outlineLevel="0" max="14" min="14" style="67" width="6.08"/>
    <col collapsed="false" customWidth="true" hidden="false" outlineLevel="0" max="15" min="15" style="67" width="6.94"/>
    <col collapsed="false" customWidth="true" hidden="false" outlineLevel="0" max="16" min="16" style="67" width="6.81"/>
    <col collapsed="false" customWidth="true" hidden="false" outlineLevel="0" max="18" min="17" style="67" width="6.39"/>
    <col collapsed="false" customWidth="true" hidden="false" outlineLevel="0" max="19" min="19" style="67" width="2.14"/>
    <col collapsed="false" customWidth="true" hidden="false" outlineLevel="0" max="20" min="20" style="68" width="4.71"/>
    <col collapsed="false" customWidth="false" hidden="false" outlineLevel="0" max="1015" min="21" style="67" width="11.42"/>
    <col collapsed="false" customWidth="true" hidden="false" outlineLevel="0" max="1022" min="1016" style="67" width="11.52"/>
    <col collapsed="false" customWidth="true" hidden="false" outlineLevel="0" max="1024" min="1023" style="0" width="11.52"/>
  </cols>
  <sheetData>
    <row r="1" s="71" customFormat="true" ht="26.1" hidden="false" customHeight="true" outlineLevel="0" collapsed="false">
      <c r="A1" s="69"/>
      <c r="B1" s="70" t="s">
        <v>51</v>
      </c>
      <c r="C1" s="70"/>
      <c r="D1" s="70"/>
      <c r="E1" s="70"/>
      <c r="F1" s="70"/>
      <c r="G1" s="70"/>
      <c r="H1" s="70"/>
      <c r="I1" s="70"/>
      <c r="J1" s="70"/>
      <c r="K1" s="70"/>
      <c r="L1" s="70"/>
      <c r="M1" s="70"/>
      <c r="N1" s="70"/>
      <c r="O1" s="70"/>
      <c r="P1" s="70"/>
      <c r="Q1" s="70"/>
      <c r="R1" s="70"/>
      <c r="T1" s="72"/>
      <c r="AMB1" s="67"/>
      <c r="AMC1" s="67"/>
      <c r="AMD1" s="67"/>
      <c r="AME1" s="67"/>
      <c r="AMF1" s="67"/>
      <c r="AMG1" s="67"/>
      <c r="AMH1" s="67"/>
      <c r="AMI1" s="0"/>
      <c r="AMJ1" s="0"/>
    </row>
    <row r="2" s="71" customFormat="true" ht="12.75" hidden="false" customHeight="true" outlineLevel="0" collapsed="false">
      <c r="A2" s="69"/>
      <c r="G2" s="73"/>
      <c r="H2" s="74"/>
      <c r="I2" s="75"/>
      <c r="J2" s="73"/>
      <c r="K2" s="74"/>
      <c r="L2" s="74"/>
      <c r="M2" s="74"/>
      <c r="N2" s="74"/>
      <c r="O2" s="74"/>
      <c r="P2" s="74"/>
      <c r="Q2" s="74"/>
      <c r="R2" s="74"/>
      <c r="T2" s="72"/>
      <c r="AMB2" s="67"/>
      <c r="AMC2" s="67"/>
      <c r="AMD2" s="67"/>
      <c r="AME2" s="67"/>
      <c r="AMF2" s="67"/>
      <c r="AMG2" s="67"/>
      <c r="AMH2" s="67"/>
      <c r="AMI2" s="0"/>
      <c r="AMJ2" s="0"/>
    </row>
    <row r="3" customFormat="false" ht="20.45" hidden="false" customHeight="true" outlineLevel="0" collapsed="false">
      <c r="G3" s="76" t="s">
        <v>52</v>
      </c>
      <c r="H3" s="76"/>
      <c r="I3" s="77"/>
      <c r="J3" s="78" t="s">
        <v>53</v>
      </c>
      <c r="K3" s="78"/>
      <c r="L3" s="78"/>
      <c r="M3" s="78"/>
      <c r="N3" s="78"/>
      <c r="O3" s="78"/>
      <c r="P3" s="78"/>
      <c r="Q3" s="78"/>
      <c r="R3" s="78"/>
    </row>
    <row r="4" customFormat="false" ht="17.45" hidden="false" customHeight="true" outlineLevel="0" collapsed="false">
      <c r="E4" s="79"/>
      <c r="G4" s="76"/>
      <c r="H4" s="76"/>
      <c r="I4" s="77"/>
      <c r="J4" s="80" t="s">
        <v>54</v>
      </c>
      <c r="K4" s="80"/>
      <c r="L4" s="80" t="s">
        <v>55</v>
      </c>
      <c r="M4" s="80"/>
      <c r="N4" s="80"/>
      <c r="O4" s="80" t="s">
        <v>56</v>
      </c>
      <c r="P4" s="80"/>
      <c r="Q4" s="80"/>
      <c r="R4" s="80"/>
    </row>
    <row r="5" s="83" customFormat="true" ht="94" hidden="false" customHeight="true" outlineLevel="0" collapsed="false">
      <c r="A5" s="81"/>
      <c r="B5" s="82" t="s">
        <v>57</v>
      </c>
      <c r="C5" s="82" t="s">
        <v>58</v>
      </c>
      <c r="D5" s="82" t="s">
        <v>59</v>
      </c>
      <c r="E5" s="82" t="s">
        <v>60</v>
      </c>
      <c r="G5" s="84" t="s">
        <v>61</v>
      </c>
      <c r="H5" s="84" t="s">
        <v>62</v>
      </c>
      <c r="I5" s="85"/>
      <c r="J5" s="86" t="s">
        <v>63</v>
      </c>
      <c r="K5" s="86" t="s">
        <v>64</v>
      </c>
      <c r="L5" s="86" t="s">
        <v>65</v>
      </c>
      <c r="M5" s="86" t="s">
        <v>66</v>
      </c>
      <c r="N5" s="86" t="s">
        <v>67</v>
      </c>
      <c r="O5" s="86" t="s">
        <v>68</v>
      </c>
      <c r="P5" s="86" t="s">
        <v>69</v>
      </c>
      <c r="Q5" s="86" t="s">
        <v>70</v>
      </c>
      <c r="R5" s="86" t="s">
        <v>71</v>
      </c>
      <c r="T5" s="87" t="s">
        <v>72</v>
      </c>
      <c r="AMB5" s="67"/>
      <c r="AMC5" s="67"/>
      <c r="AMD5" s="67"/>
      <c r="AME5" s="67"/>
      <c r="AMF5" s="67"/>
      <c r="AMG5" s="67"/>
      <c r="AMH5" s="67"/>
      <c r="AMI5" s="0"/>
      <c r="AMJ5" s="0"/>
    </row>
    <row r="6" s="92" customFormat="true" ht="15.65" hidden="false" customHeight="true" outlineLevel="0" collapsed="false">
      <c r="A6" s="66" t="n">
        <v>1</v>
      </c>
      <c r="B6" s="88" t="s">
        <v>73</v>
      </c>
      <c r="C6" s="89" t="s">
        <v>74</v>
      </c>
      <c r="D6" s="90" t="n">
        <v>1</v>
      </c>
      <c r="E6" s="91" t="n">
        <f aca="false">D6*60295</f>
        <v>60295</v>
      </c>
      <c r="G6" s="93" t="n">
        <v>0.3</v>
      </c>
      <c r="H6" s="93" t="n">
        <v>0.2</v>
      </c>
      <c r="I6" s="94"/>
      <c r="J6" s="95" t="n">
        <v>0.2</v>
      </c>
      <c r="K6" s="95"/>
      <c r="L6" s="93"/>
      <c r="M6" s="93" t="n">
        <v>0.1</v>
      </c>
      <c r="N6" s="93"/>
      <c r="O6" s="93"/>
      <c r="P6" s="93" t="n">
        <v>0.05</v>
      </c>
      <c r="Q6" s="93" t="n">
        <v>0.15</v>
      </c>
      <c r="R6" s="93"/>
      <c r="T6" s="96" t="n">
        <f aca="false">SUM(G6:R6)</f>
        <v>1</v>
      </c>
      <c r="V6" s="97"/>
      <c r="AMB6" s="67"/>
      <c r="AMC6" s="67"/>
      <c r="AMD6" s="67"/>
      <c r="AME6" s="67"/>
      <c r="AMF6" s="67"/>
      <c r="AMG6" s="67"/>
      <c r="AMH6" s="67"/>
      <c r="AMI6" s="0"/>
      <c r="AMJ6" s="0"/>
    </row>
    <row r="7" s="92" customFormat="true" ht="15.65" hidden="false" customHeight="true" outlineLevel="0" collapsed="false">
      <c r="A7" s="66" t="n">
        <v>2</v>
      </c>
      <c r="B7" s="98" t="s">
        <v>75</v>
      </c>
      <c r="C7" s="99" t="s">
        <v>74</v>
      </c>
      <c r="D7" s="90" t="n">
        <v>0.25</v>
      </c>
      <c r="E7" s="100" t="n">
        <v>14655</v>
      </c>
      <c r="G7" s="93" t="n">
        <v>0.5</v>
      </c>
      <c r="H7" s="93" t="n">
        <v>0.5</v>
      </c>
      <c r="I7" s="94"/>
      <c r="J7" s="95"/>
      <c r="K7" s="95"/>
      <c r="L7" s="93"/>
      <c r="M7" s="93"/>
      <c r="N7" s="93"/>
      <c r="O7" s="93"/>
      <c r="P7" s="93"/>
      <c r="Q7" s="93"/>
      <c r="R7" s="93"/>
      <c r="T7" s="96" t="n">
        <f aca="false">SUM(G7:R7)</f>
        <v>1</v>
      </c>
      <c r="AMB7" s="67"/>
      <c r="AMC7" s="67"/>
      <c r="AMD7" s="67"/>
      <c r="AME7" s="67"/>
      <c r="AMF7" s="67"/>
      <c r="AMG7" s="67"/>
      <c r="AMH7" s="67"/>
      <c r="AMI7" s="0"/>
      <c r="AMJ7" s="0"/>
    </row>
    <row r="8" s="92" customFormat="true" ht="15.65" hidden="false" customHeight="true" outlineLevel="0" collapsed="false">
      <c r="A8" s="66" t="n">
        <v>3</v>
      </c>
      <c r="B8" s="98" t="s">
        <v>76</v>
      </c>
      <c r="C8" s="99" t="s">
        <v>77</v>
      </c>
      <c r="D8" s="90" t="n">
        <v>1</v>
      </c>
      <c r="E8" s="101" t="n">
        <f aca="false">D8*34896.64+2190</f>
        <v>37086.64</v>
      </c>
      <c r="G8" s="93"/>
      <c r="H8" s="93"/>
      <c r="I8" s="94"/>
      <c r="J8" s="95" t="n">
        <v>0.1</v>
      </c>
      <c r="K8" s="95"/>
      <c r="L8" s="93" t="n">
        <v>0.5</v>
      </c>
      <c r="M8" s="93" t="n">
        <v>0.1</v>
      </c>
      <c r="N8" s="93" t="n">
        <v>0.05</v>
      </c>
      <c r="O8" s="93"/>
      <c r="P8" s="93" t="n">
        <v>0.15</v>
      </c>
      <c r="Q8" s="93" t="n">
        <v>0.05</v>
      </c>
      <c r="R8" s="93" t="n">
        <v>0.05</v>
      </c>
      <c r="T8" s="96" t="n">
        <f aca="false">SUM(G8:R8)</f>
        <v>1</v>
      </c>
      <c r="AMB8" s="67"/>
      <c r="AMC8" s="67"/>
      <c r="AMD8" s="67"/>
      <c r="AME8" s="67"/>
      <c r="AMF8" s="67"/>
      <c r="AMG8" s="67"/>
      <c r="AMH8" s="67"/>
      <c r="AMI8" s="0"/>
      <c r="AMJ8" s="0"/>
    </row>
    <row r="9" s="92" customFormat="true" ht="15.65" hidden="false" customHeight="true" outlineLevel="0" collapsed="false">
      <c r="A9" s="66" t="n">
        <v>4</v>
      </c>
      <c r="B9" s="98" t="s">
        <v>78</v>
      </c>
      <c r="C9" s="99" t="s">
        <v>77</v>
      </c>
      <c r="D9" s="90" t="n">
        <v>0.8</v>
      </c>
      <c r="E9" s="101" t="n">
        <f aca="false">D9*34896.64+1750</f>
        <v>29667.312</v>
      </c>
      <c r="G9" s="93"/>
      <c r="H9" s="93"/>
      <c r="I9" s="94"/>
      <c r="J9" s="95"/>
      <c r="K9" s="95"/>
      <c r="L9" s="93" t="n">
        <v>0.7</v>
      </c>
      <c r="M9" s="93" t="n">
        <v>0.2</v>
      </c>
      <c r="N9" s="93" t="n">
        <v>0.1</v>
      </c>
      <c r="O9" s="93"/>
      <c r="P9" s="93"/>
      <c r="Q9" s="93"/>
      <c r="R9" s="93"/>
      <c r="T9" s="96" t="n">
        <f aca="false">SUM(G9:R9)</f>
        <v>1</v>
      </c>
      <c r="AMB9" s="67"/>
      <c r="AMC9" s="67"/>
      <c r="AMD9" s="67"/>
      <c r="AME9" s="67"/>
      <c r="AMF9" s="67"/>
      <c r="AMG9" s="67"/>
      <c r="AMH9" s="67"/>
      <c r="AMI9" s="0"/>
      <c r="AMJ9" s="0"/>
    </row>
    <row r="10" s="92" customFormat="true" ht="15.65" hidden="false" customHeight="true" outlineLevel="0" collapsed="false">
      <c r="A10" s="66" t="n">
        <v>5</v>
      </c>
      <c r="B10" s="98" t="s">
        <v>79</v>
      </c>
      <c r="C10" s="99"/>
      <c r="D10" s="90" t="n">
        <v>0.88</v>
      </c>
      <c r="E10" s="101" t="n">
        <v>39036</v>
      </c>
      <c r="G10" s="93"/>
      <c r="H10" s="93"/>
      <c r="I10" s="94"/>
      <c r="J10" s="95"/>
      <c r="K10" s="95"/>
      <c r="L10" s="93" t="n">
        <v>0.3</v>
      </c>
      <c r="M10" s="93" t="n">
        <v>0.4</v>
      </c>
      <c r="N10" s="93" t="n">
        <v>0.05</v>
      </c>
      <c r="O10" s="93"/>
      <c r="P10" s="93" t="n">
        <v>0.1</v>
      </c>
      <c r="Q10" s="93" t="n">
        <v>0.1</v>
      </c>
      <c r="R10" s="93" t="n">
        <v>0.05</v>
      </c>
      <c r="T10" s="96" t="n">
        <f aca="false">SUM(G10:R10)</f>
        <v>1</v>
      </c>
      <c r="AMB10" s="67"/>
      <c r="AMC10" s="67"/>
      <c r="AMD10" s="67"/>
      <c r="AME10" s="67"/>
      <c r="AMF10" s="67"/>
      <c r="AMG10" s="67"/>
      <c r="AMH10" s="67"/>
      <c r="AMI10" s="0"/>
      <c r="AMJ10" s="0"/>
    </row>
    <row r="11" s="92" customFormat="true" ht="15.65" hidden="false" customHeight="true" outlineLevel="0" collapsed="false">
      <c r="A11" s="66" t="n">
        <v>6</v>
      </c>
      <c r="B11" s="102" t="s">
        <v>80</v>
      </c>
      <c r="C11" s="99" t="s">
        <v>77</v>
      </c>
      <c r="D11" s="90" t="n">
        <v>0.4</v>
      </c>
      <c r="E11" s="101" t="n">
        <f aca="false">D11*34896.64+875</f>
        <v>14833.656</v>
      </c>
      <c r="G11" s="93" t="n">
        <v>0.5</v>
      </c>
      <c r="H11" s="93" t="n">
        <v>0.5</v>
      </c>
      <c r="I11" s="94"/>
      <c r="J11" s="95"/>
      <c r="K11" s="95"/>
      <c r="L11" s="93"/>
      <c r="M11" s="93"/>
      <c r="N11" s="93"/>
      <c r="O11" s="93"/>
      <c r="P11" s="93"/>
      <c r="Q11" s="93"/>
      <c r="R11" s="93"/>
      <c r="T11" s="96" t="n">
        <f aca="false">SUM(G11:R11)</f>
        <v>1</v>
      </c>
      <c r="AMB11" s="67"/>
      <c r="AMC11" s="67"/>
      <c r="AMD11" s="67"/>
      <c r="AME11" s="67"/>
      <c r="AMF11" s="67"/>
      <c r="AMG11" s="67"/>
      <c r="AMH11" s="67"/>
      <c r="AMI11" s="0"/>
      <c r="AMJ11" s="0"/>
    </row>
    <row r="12" s="92" customFormat="true" ht="15.65" hidden="false" customHeight="true" outlineLevel="0" collapsed="false">
      <c r="A12" s="66" t="n">
        <v>7</v>
      </c>
      <c r="B12" s="98" t="s">
        <v>81</v>
      </c>
      <c r="C12" s="99" t="s">
        <v>82</v>
      </c>
      <c r="D12" s="90" t="n">
        <v>1</v>
      </c>
      <c r="E12" s="101" t="n">
        <f aca="false">D12*31906.77+2190</f>
        <v>34096.77</v>
      </c>
      <c r="G12" s="93"/>
      <c r="H12" s="93"/>
      <c r="I12" s="94"/>
      <c r="J12" s="95"/>
      <c r="K12" s="95" t="n">
        <v>1</v>
      </c>
      <c r="L12" s="95"/>
      <c r="M12" s="95"/>
      <c r="N12" s="95"/>
      <c r="O12" s="95"/>
      <c r="P12" s="95"/>
      <c r="Q12" s="95"/>
      <c r="R12" s="95"/>
      <c r="T12" s="96" t="n">
        <f aca="false">SUM(G12:R12)</f>
        <v>1</v>
      </c>
      <c r="AMB12" s="67"/>
      <c r="AMC12" s="67"/>
      <c r="AMD12" s="67"/>
      <c r="AME12" s="67"/>
      <c r="AMF12" s="67"/>
      <c r="AMG12" s="67"/>
      <c r="AMH12" s="67"/>
      <c r="AMI12" s="0"/>
      <c r="AMJ12" s="0"/>
    </row>
    <row r="13" s="92" customFormat="true" ht="15.65" hidden="false" customHeight="true" outlineLevel="0" collapsed="false">
      <c r="A13" s="66" t="n">
        <v>8</v>
      </c>
      <c r="B13" s="98" t="s">
        <v>83</v>
      </c>
      <c r="C13" s="99" t="s">
        <v>84</v>
      </c>
      <c r="D13" s="90" t="n">
        <v>1</v>
      </c>
      <c r="E13" s="103" t="n">
        <v>32443</v>
      </c>
      <c r="G13" s="93"/>
      <c r="H13" s="93"/>
      <c r="I13" s="94"/>
      <c r="J13" s="95"/>
      <c r="K13" s="95" t="n">
        <v>1</v>
      </c>
      <c r="L13" s="95"/>
      <c r="M13" s="95"/>
      <c r="N13" s="95"/>
      <c r="O13" s="95"/>
      <c r="P13" s="95"/>
      <c r="Q13" s="95"/>
      <c r="R13" s="95"/>
      <c r="T13" s="96" t="n">
        <f aca="false">SUM(G13:R13)</f>
        <v>1</v>
      </c>
      <c r="AMB13" s="67"/>
      <c r="AMC13" s="67"/>
      <c r="AMD13" s="67"/>
      <c r="AME13" s="67"/>
      <c r="AMF13" s="67"/>
      <c r="AMG13" s="67"/>
      <c r="AMH13" s="67"/>
      <c r="AMI13" s="0"/>
      <c r="AMJ13" s="0"/>
    </row>
    <row r="14" s="92" customFormat="true" ht="15.65" hidden="false" customHeight="true" outlineLevel="0" collapsed="false">
      <c r="A14" s="66" t="n">
        <v>9</v>
      </c>
      <c r="B14" s="98" t="s">
        <v>85</v>
      </c>
      <c r="C14" s="99" t="s">
        <v>86</v>
      </c>
      <c r="D14" s="90" t="n">
        <v>0.33</v>
      </c>
      <c r="E14" s="101" t="n">
        <v>12000</v>
      </c>
      <c r="G14" s="93" t="n">
        <v>0.1</v>
      </c>
      <c r="H14" s="93"/>
      <c r="I14" s="94"/>
      <c r="J14" s="95"/>
      <c r="K14" s="95"/>
      <c r="L14" s="95" t="n">
        <v>0.3</v>
      </c>
      <c r="M14" s="95" t="n">
        <v>0.6</v>
      </c>
      <c r="N14" s="95"/>
      <c r="O14" s="95"/>
      <c r="P14" s="95"/>
      <c r="Q14" s="95"/>
      <c r="R14" s="95"/>
      <c r="T14" s="96" t="n">
        <f aca="false">SUM(G14:R14)</f>
        <v>1</v>
      </c>
      <c r="AMB14" s="67"/>
      <c r="AMC14" s="67"/>
      <c r="AMD14" s="67"/>
      <c r="AME14" s="67"/>
      <c r="AMF14" s="67"/>
      <c r="AMG14" s="67"/>
      <c r="AMH14" s="67"/>
      <c r="AMI14" s="0"/>
      <c r="AMJ14" s="0"/>
    </row>
    <row r="15" s="92" customFormat="true" ht="14.9" hidden="false" customHeight="true" outlineLevel="0" collapsed="false">
      <c r="A15" s="66"/>
      <c r="B15" s="98" t="s">
        <v>87</v>
      </c>
      <c r="C15" s="99"/>
      <c r="D15" s="90"/>
      <c r="E15" s="101" t="n">
        <v>7000</v>
      </c>
      <c r="G15" s="93"/>
      <c r="H15" s="93"/>
      <c r="I15" s="94"/>
      <c r="J15" s="95"/>
      <c r="K15" s="95"/>
      <c r="L15" s="95"/>
      <c r="M15" s="95"/>
      <c r="N15" s="95"/>
      <c r="O15" s="95"/>
      <c r="P15" s="95"/>
      <c r="Q15" s="95"/>
      <c r="R15" s="95"/>
      <c r="T15" s="104"/>
      <c r="AMB15" s="67"/>
      <c r="AMC15" s="67"/>
      <c r="AMD15" s="67"/>
      <c r="AME15" s="67"/>
      <c r="AMF15" s="67"/>
      <c r="AMG15" s="67"/>
      <c r="AMH15" s="67"/>
      <c r="AMI15" s="0"/>
      <c r="AMJ15" s="0"/>
    </row>
    <row r="16" s="92" customFormat="true" ht="21.2" hidden="false" customHeight="true" outlineLevel="0" collapsed="false">
      <c r="A16" s="66"/>
      <c r="B16" s="105"/>
      <c r="C16" s="106"/>
      <c r="D16" s="107" t="s">
        <v>88</v>
      </c>
      <c r="E16" s="107"/>
      <c r="G16" s="108" t="n">
        <f aca="false">($E$6*G6)+($E$7*G7)+($E$8*G8)+($E$9*G9)+($E$11*G11)+($E$12*G12)+($E$13*G13)+($E$14*G14)+($E$10*G10)</f>
        <v>34032.828</v>
      </c>
      <c r="H16" s="108" t="n">
        <f aca="false">($E$6*H6)+($E$7*H7)+($E$8*H8)+($E$9*H9)+($E$11*H11)+($E$12*H12)+($E$13*H13)+($E$14*H14)+($E$10*H10)</f>
        <v>26803.328</v>
      </c>
      <c r="I16" s="109"/>
      <c r="J16" s="108" t="n">
        <f aca="false">($E$6*J6)+($E$7*J7)+($E$8*J8)+($E$9*J9)+($E$11*J11)+($E$12*J12)+($E$13*J13)+($E$14*J14)+($E$10*J10)</f>
        <v>15767.664</v>
      </c>
      <c r="K16" s="108" t="n">
        <f aca="false">($E$6*K6)+($E$7*K7)+($E$8*K8)+($E$9*K9)+($E$11*K11)+($E$12*K12)+($E$13*K13)+($E$14*K14)+($E$10*K10)</f>
        <v>66539.77</v>
      </c>
      <c r="L16" s="108" t="n">
        <f aca="false">($E$6*L6)+($E$7*L7)+($E$8*L8)+($E$9*L9)+($E$11*L11)+($E$12*L12)+($E$13*L13)+($E$14*L14)+($E$10*L10)</f>
        <v>54621.2384</v>
      </c>
      <c r="M16" s="108" t="n">
        <f aca="false">($E$6*M6)+($E$7*M7)+($E$8*M8)+($E$9*M9)+($E$11*M11)+($E$12*M12)+($E$13*M13)+($E$14*M14)+($E$10*M10)</f>
        <v>38486.0264</v>
      </c>
      <c r="N16" s="108" t="n">
        <f aca="false">($E$6*N6)+($E$7*N7)+($E$8*N8)+($E$9*N9)+($E$11*N11)+($E$12*N12)+($E$13*N13)+($E$14*N14)+($E$10*N10)</f>
        <v>6772.8632</v>
      </c>
      <c r="O16" s="108" t="n">
        <f aca="false">($E$6*O6)+($E$7*O7)+($E$8*O8)+($E$9*O9)+($E$11*O11)+($E$12*O12)+($E$13*O13)+($E$14*O14)+($E$10*O10)</f>
        <v>0</v>
      </c>
      <c r="P16" s="108" t="n">
        <f aca="false">($E$6*P6)+($E$7*P7)+($E$8*P8)+($E$9*P9)+($E$11*P11)+($E$12*P12)+($E$13*P13)+($E$14*P14)+($E$10*P10)</f>
        <v>12481.346</v>
      </c>
      <c r="Q16" s="108" t="n">
        <f aca="false">($E$6*Q6)+($E$7*Q7)+($E$8*Q8)+($E$9*Q9)+($E$11*Q11)+($E$12*Q12)+($E$13*Q13)+($E$14*Q14)+($E$10*Q10)</f>
        <v>14802.182</v>
      </c>
      <c r="R16" s="108" t="n">
        <f aca="false">($E$6*R6)+($E$7*R7)+($E$8*R8)+($E$9*R9)+($E$11*R11)+($E$12*R12)+($E$13*R13)+($E$14*R14)+($E$10*R10)</f>
        <v>3806.132</v>
      </c>
      <c r="T16" s="104"/>
      <c r="AMB16" s="67"/>
      <c r="AMC16" s="67"/>
      <c r="AMD16" s="67"/>
      <c r="AME16" s="67"/>
      <c r="AMF16" s="67"/>
      <c r="AMG16" s="67"/>
      <c r="AMH16" s="67"/>
      <c r="AMI16" s="0"/>
      <c r="AMJ16" s="0"/>
    </row>
    <row r="17" s="92" customFormat="true" ht="21.2" hidden="false" customHeight="true" outlineLevel="0" collapsed="false">
      <c r="A17" s="66"/>
      <c r="B17" s="110"/>
      <c r="C17" s="106"/>
      <c r="D17" s="107" t="s">
        <v>89</v>
      </c>
      <c r="E17" s="107"/>
      <c r="G17" s="111" t="n">
        <f aca="false">($D$6*G6)+($D$7*G7)+($D$8*G8)+($D$9*G9)+($D$11*G11)+($D$12*G12)+($D$13*G13)+($D$14*G14)</f>
        <v>0.658</v>
      </c>
      <c r="H17" s="111" t="n">
        <f aca="false">($D$6*H6)+($D$7*H7)+($D$8*H8)+($D$9*H9)+($D$11*H11)+($D$12*H12)+($D$13*H13)+($D$14*H14)</f>
        <v>0.525</v>
      </c>
      <c r="I17" s="112"/>
      <c r="J17" s="111" t="n">
        <f aca="false">($D$6*J6)+($D$7*J7)+($D$8*J8)+($D$9*J9)+($D$11*J11)+($D$12*J12)+($D$13*J13)+($D$14*J14)</f>
        <v>0.3</v>
      </c>
      <c r="K17" s="111" t="n">
        <f aca="false">($D$6*K6)+($D$7*K7)+($D$8*K8)+($D$9*K9)+($D$11*K11)+($D$12*K12)+($D$13*K13)+($D$14*K14)</f>
        <v>2</v>
      </c>
      <c r="L17" s="111" t="n">
        <f aca="false">($D$6*L6)+($D$7*L7)+($D$8*L8)+($D$9*L9)+($D$11*L11)+($D$12*L12)+($D$13*L13)+($D$14*L14)</f>
        <v>1.159</v>
      </c>
      <c r="M17" s="111" t="n">
        <f aca="false">($D$6*M6)+($D$7*M7)+($D$8*M8)+($D$9*M9)+($D$11*M11)+($D$12*M12)+($D$13*M13)+($D$14*M14)</f>
        <v>0.558</v>
      </c>
      <c r="N17" s="111" t="n">
        <f aca="false">($D$6*N6)+($D$7*N7)+($D$8*N8)+($D$9*N9)+($D$11*N11)+($D$12*N12)+($D$13*N13)+($D$14*N14)</f>
        <v>0.13</v>
      </c>
      <c r="O17" s="111" t="n">
        <f aca="false">($D$6*O6)+($D$7*O7)+($D$8*O8)+($D$9*O9)+($D$11*O11)+($D$12*O12)+($D$13*O13)+($D$14*O14)</f>
        <v>0</v>
      </c>
      <c r="P17" s="111" t="n">
        <f aca="false">($D$6*P6)+($D$7*P7)+($D$8*P8)+($D$9*P9)+($D$11*P11)+($D$12*P12)+($D$13*P13)+($D$14*P14)</f>
        <v>0.2</v>
      </c>
      <c r="Q17" s="111" t="n">
        <f aca="false">($D$6*Q6)+($D$7*Q7)+($D$8*Q8)+($D$9*Q9)+($D$11*Q11)+($D$12*Q12)+($D$13*Q13)+($D$14*Q14)</f>
        <v>0.2</v>
      </c>
      <c r="R17" s="111" t="n">
        <f aca="false">($D$6*R6)+($D$7*R7)+($D$8*R8)+($D$9*R9)+($D$11*R11)+($D$12*R12)+($D$13*R13)+($D$14*R14)</f>
        <v>0.05</v>
      </c>
      <c r="T17" s="104"/>
      <c r="U17" s="113"/>
      <c r="AMB17" s="67"/>
      <c r="AMC17" s="67"/>
      <c r="AMD17" s="67"/>
      <c r="AME17" s="67"/>
      <c r="AMF17" s="67"/>
      <c r="AMG17" s="67"/>
      <c r="AMH17" s="67"/>
      <c r="AMI17" s="0"/>
      <c r="AMJ17" s="0"/>
    </row>
    <row r="18" s="92" customFormat="true" ht="21.2" hidden="false" customHeight="true" outlineLevel="0" collapsed="false">
      <c r="A18" s="66"/>
      <c r="B18" s="114"/>
      <c r="C18" s="106"/>
      <c r="D18" s="115" t="s">
        <v>90</v>
      </c>
      <c r="E18" s="115"/>
      <c r="G18" s="116" t="n">
        <f aca="false">G16+H16</f>
        <v>60836.156</v>
      </c>
      <c r="H18" s="116"/>
      <c r="I18" s="112"/>
      <c r="J18" s="116" t="n">
        <f aca="false">SUM(J16:R16)</f>
        <v>213277.222</v>
      </c>
      <c r="K18" s="116"/>
      <c r="L18" s="116"/>
      <c r="M18" s="116"/>
      <c r="N18" s="116"/>
      <c r="O18" s="116"/>
      <c r="P18" s="116"/>
      <c r="Q18" s="116"/>
      <c r="R18" s="116"/>
      <c r="T18" s="117"/>
      <c r="AMB18" s="67"/>
      <c r="AMC18" s="67"/>
      <c r="AMD18" s="67"/>
      <c r="AME18" s="67"/>
      <c r="AMF18" s="67"/>
      <c r="AMG18" s="67"/>
      <c r="AMH18" s="67"/>
      <c r="AMI18" s="0"/>
      <c r="AMJ18" s="0"/>
    </row>
    <row r="19" customFormat="false" ht="21.2" hidden="false" customHeight="true" outlineLevel="0" collapsed="false">
      <c r="B19" s="79"/>
      <c r="D19" s="115" t="s">
        <v>91</v>
      </c>
      <c r="E19" s="115"/>
      <c r="G19" s="118" t="n">
        <f aca="false">G17+H17</f>
        <v>1.183</v>
      </c>
      <c r="H19" s="118"/>
      <c r="J19" s="119" t="n">
        <f aca="false">SUM(J17:R17)</f>
        <v>4.597</v>
      </c>
      <c r="K19" s="119"/>
      <c r="L19" s="119"/>
      <c r="M19" s="119"/>
      <c r="N19" s="119"/>
      <c r="O19" s="119"/>
      <c r="P19" s="119"/>
      <c r="Q19" s="119"/>
      <c r="R19" s="119"/>
      <c r="T19" s="117"/>
    </row>
    <row r="20" customFormat="false" ht="17.45" hidden="false" customHeight="true" outlineLevel="0" collapsed="false">
      <c r="D20" s="120"/>
      <c r="G20" s="121"/>
      <c r="H20" s="121"/>
      <c r="J20" s="121"/>
      <c r="K20" s="121"/>
      <c r="L20" s="121"/>
      <c r="M20" s="121"/>
      <c r="N20" s="121"/>
      <c r="O20" s="121"/>
      <c r="P20" s="121"/>
      <c r="Q20" s="121"/>
      <c r="R20" s="121"/>
    </row>
    <row r="21" customFormat="false" ht="23.1" hidden="false" customHeight="true" outlineLevel="0" collapsed="false">
      <c r="D21" s="122" t="s">
        <v>92</v>
      </c>
      <c r="E21" s="122"/>
      <c r="G21" s="123" t="n">
        <f aca="false">G18+J18</f>
        <v>274113.378</v>
      </c>
      <c r="L21" s="124"/>
      <c r="M21" s="125"/>
      <c r="N21" s="125"/>
      <c r="O21" s="92"/>
      <c r="P21" s="92"/>
      <c r="Q21" s="92"/>
      <c r="R21" s="92"/>
      <c r="S21" s="92"/>
      <c r="T21" s="126"/>
      <c r="U21" s="92"/>
    </row>
    <row r="22" customFormat="false" ht="23.1" hidden="false" customHeight="true" outlineLevel="0" collapsed="false">
      <c r="B22" s="127"/>
      <c r="C22" s="128"/>
      <c r="D22" s="122" t="s">
        <v>93</v>
      </c>
      <c r="E22" s="122"/>
      <c r="G22" s="129" t="n">
        <f aca="false">G19+J19</f>
        <v>5.78</v>
      </c>
      <c r="H22" s="130"/>
      <c r="L22" s="131"/>
      <c r="M22" s="132"/>
      <c r="N22" s="132"/>
      <c r="O22" s="132"/>
      <c r="P22" s="132"/>
      <c r="Q22" s="132"/>
      <c r="R22" s="132"/>
      <c r="S22" s="92"/>
      <c r="T22" s="126"/>
      <c r="U22" s="92"/>
    </row>
    <row r="23" customFormat="false" ht="19.35" hidden="false" customHeight="true" outlineLevel="0" collapsed="false">
      <c r="B23" s="133"/>
      <c r="C23" s="128"/>
      <c r="D23" s="122" t="s">
        <v>94</v>
      </c>
      <c r="E23" s="122"/>
      <c r="G23" s="134" t="n">
        <v>9</v>
      </c>
      <c r="H23" s="135"/>
      <c r="I23" s="135"/>
      <c r="J23" s="135"/>
      <c r="K23" s="135"/>
      <c r="L23" s="136"/>
      <c r="M23" s="137"/>
      <c r="N23" s="137"/>
      <c r="O23" s="92"/>
      <c r="P23" s="92"/>
      <c r="Q23" s="92"/>
      <c r="R23" s="92"/>
      <c r="S23" s="92"/>
      <c r="T23" s="126"/>
      <c r="U23" s="92"/>
    </row>
    <row r="24" customFormat="false" ht="12.8" hidden="false" customHeight="false" outlineLevel="0" collapsed="false">
      <c r="H24" s="135"/>
      <c r="I24" s="135"/>
      <c r="J24" s="135"/>
      <c r="K24" s="135"/>
      <c r="N24" s="137"/>
      <c r="O24" s="92"/>
      <c r="P24" s="92"/>
      <c r="Q24" s="92"/>
      <c r="R24" s="92"/>
      <c r="S24" s="92"/>
      <c r="T24" s="126"/>
      <c r="U24" s="92"/>
    </row>
    <row r="25" customFormat="false" ht="12.8" hidden="false" customHeight="false" outlineLevel="0" collapsed="false">
      <c r="D25" s="127"/>
      <c r="E25" s="127"/>
      <c r="L25" s="92"/>
      <c r="M25" s="92"/>
      <c r="N25" s="92"/>
      <c r="O25" s="92"/>
      <c r="P25" s="92"/>
      <c r="Q25" s="92"/>
      <c r="R25" s="92"/>
      <c r="S25" s="92"/>
      <c r="T25" s="126"/>
      <c r="U25" s="92"/>
    </row>
    <row r="27" customFormat="false" ht="12.75" hidden="false" customHeight="true" outlineLevel="0" collapsed="false"/>
    <row r="28" customFormat="false" ht="12.75" hidden="false" customHeight="true" outlineLevel="0" collapsed="false">
      <c r="E28" s="138"/>
    </row>
    <row r="29" customFormat="false" ht="12.75" hidden="false" customHeight="true" outlineLevel="0" collapsed="false">
      <c r="E29" s="139"/>
    </row>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sheetData>
  <mergeCells count="20">
    <mergeCell ref="B1:R1"/>
    <mergeCell ref="G3:H4"/>
    <mergeCell ref="J3:R3"/>
    <mergeCell ref="J4:K4"/>
    <mergeCell ref="L4:N4"/>
    <mergeCell ref="O4:R4"/>
    <mergeCell ref="D16:E16"/>
    <mergeCell ref="D17:E17"/>
    <mergeCell ref="D18:E18"/>
    <mergeCell ref="G18:H18"/>
    <mergeCell ref="J18:R18"/>
    <mergeCell ref="D19:E19"/>
    <mergeCell ref="G19:H19"/>
    <mergeCell ref="J19:R19"/>
    <mergeCell ref="D21:E21"/>
    <mergeCell ref="D22:E22"/>
    <mergeCell ref="M22:R22"/>
    <mergeCell ref="D23:E23"/>
    <mergeCell ref="H23:K24"/>
    <mergeCell ref="D25:E25"/>
  </mergeCells>
  <printOptions headings="false" gridLines="false" gridLinesSet="true" horizontalCentered="false" verticalCentered="false"/>
  <pageMargins left="0.39375" right="0.3937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3.89"/>
    <col collapsed="false" customWidth="true" hidden="false" outlineLevel="0" max="2" min="2" style="2" width="10.84"/>
    <col collapsed="false" customWidth="true" hidden="false" outlineLevel="0" max="3" min="3" style="2" width="42.65"/>
    <col collapsed="false" customWidth="true" hidden="false" outlineLevel="0" max="4" min="4" style="2" width="2.22"/>
    <col collapsed="false" customWidth="true" hidden="false" outlineLevel="0" max="5" min="5" style="2" width="13.19"/>
    <col collapsed="false" customWidth="true" hidden="false" outlineLevel="0" max="6" min="6" style="2" width="2.36"/>
    <col collapsed="false" customWidth="true" hidden="false" outlineLevel="0" max="7" min="7" style="2" width="12.9"/>
    <col collapsed="false" customWidth="true" hidden="false" outlineLevel="0" max="8" min="8" style="2" width="1.92"/>
    <col collapsed="false" customWidth="true" hidden="false" outlineLevel="0" max="9" min="9" style="2" width="6.94"/>
    <col collapsed="false" customWidth="true" hidden="false" outlineLevel="0" max="10" min="10" style="2" width="28.76"/>
    <col collapsed="false" customWidth="false" hidden="false" outlineLevel="0" max="1008" min="11" style="2" width="11.52"/>
  </cols>
  <sheetData>
    <row r="1" customFormat="false" ht="37.3" hidden="false" customHeight="true" outlineLevel="0" collapsed="false">
      <c r="A1" s="140" t="s">
        <v>95</v>
      </c>
      <c r="B1" s="140"/>
      <c r="C1" s="140"/>
      <c r="D1" s="140"/>
      <c r="E1" s="140"/>
      <c r="F1" s="140"/>
      <c r="G1" s="140"/>
      <c r="H1" s="140"/>
      <c r="I1" s="140"/>
      <c r="J1" s="140"/>
    </row>
    <row r="2" customFormat="false" ht="33.55" hidden="false" customHeight="true" outlineLevel="0" collapsed="false"/>
    <row r="3" customFormat="false" ht="38.05" hidden="false" customHeight="true" outlineLevel="0" collapsed="false">
      <c r="A3" s="141" t="s">
        <v>96</v>
      </c>
      <c r="B3" s="141" t="s">
        <v>97</v>
      </c>
      <c r="C3" s="142" t="s">
        <v>98</v>
      </c>
      <c r="E3" s="143" t="s">
        <v>99</v>
      </c>
      <c r="F3" s="144"/>
      <c r="G3" s="145" t="s">
        <v>100</v>
      </c>
      <c r="I3" s="146" t="s">
        <v>101</v>
      </c>
      <c r="J3" s="146"/>
    </row>
    <row r="4" customFormat="false" ht="26.65" hidden="false" customHeight="true" outlineLevel="0" collapsed="false">
      <c r="A4" s="147" t="s">
        <v>102</v>
      </c>
      <c r="B4" s="148" t="s">
        <v>10</v>
      </c>
      <c r="C4" s="149" t="s">
        <v>11</v>
      </c>
      <c r="E4" s="150" t="s">
        <v>103</v>
      </c>
      <c r="F4" s="151"/>
      <c r="G4" s="150" t="s">
        <v>104</v>
      </c>
      <c r="I4" s="152" t="s">
        <v>103</v>
      </c>
      <c r="J4" s="153" t="s">
        <v>105</v>
      </c>
    </row>
    <row r="5" customFormat="false" ht="26.65" hidden="false" customHeight="true" outlineLevel="0" collapsed="false">
      <c r="A5" s="147"/>
      <c r="B5" s="148"/>
      <c r="C5" s="149" t="s">
        <v>106</v>
      </c>
      <c r="E5" s="150" t="s">
        <v>103</v>
      </c>
      <c r="F5" s="151"/>
      <c r="G5" s="150" t="s">
        <v>104</v>
      </c>
      <c r="I5" s="154" t="s">
        <v>107</v>
      </c>
      <c r="J5" s="153" t="s">
        <v>108</v>
      </c>
    </row>
    <row r="6" customFormat="false" ht="26.65" hidden="false" customHeight="true" outlineLevel="0" collapsed="false">
      <c r="A6" s="147"/>
      <c r="B6" s="148"/>
      <c r="C6" s="155" t="s">
        <v>109</v>
      </c>
      <c r="E6" s="156" t="s">
        <v>107</v>
      </c>
      <c r="F6" s="151"/>
      <c r="G6" s="150" t="s">
        <v>103</v>
      </c>
      <c r="I6" s="157" t="s">
        <v>104</v>
      </c>
      <c r="J6" s="153" t="s">
        <v>110</v>
      </c>
    </row>
    <row r="7" customFormat="false" ht="26.65" hidden="false" customHeight="true" outlineLevel="0" collapsed="false">
      <c r="A7" s="147"/>
      <c r="B7" s="148"/>
      <c r="C7" s="155" t="s">
        <v>111</v>
      </c>
      <c r="E7" s="158" t="s">
        <v>112</v>
      </c>
      <c r="F7" s="151"/>
      <c r="G7" s="150" t="s">
        <v>103</v>
      </c>
      <c r="I7" s="159" t="s">
        <v>112</v>
      </c>
      <c r="J7" s="153" t="s">
        <v>113</v>
      </c>
    </row>
    <row r="8" customFormat="false" ht="26.65" hidden="false" customHeight="true" outlineLevel="0" collapsed="false">
      <c r="A8" s="147"/>
      <c r="B8" s="148"/>
      <c r="C8" s="155" t="s">
        <v>114</v>
      </c>
      <c r="E8" s="158" t="s">
        <v>112</v>
      </c>
      <c r="F8" s="151"/>
      <c r="G8" s="150" t="s">
        <v>104</v>
      </c>
    </row>
    <row r="9" customFormat="false" ht="26.65" hidden="false" customHeight="true" outlineLevel="0" collapsed="false">
      <c r="A9" s="147"/>
      <c r="B9" s="148" t="s">
        <v>15</v>
      </c>
      <c r="C9" s="160" t="s">
        <v>16</v>
      </c>
      <c r="E9" s="150" t="s">
        <v>103</v>
      </c>
      <c r="F9" s="151"/>
      <c r="G9" s="150" t="s">
        <v>103</v>
      </c>
    </row>
    <row r="10" customFormat="false" ht="26.65" hidden="false" customHeight="true" outlineLevel="0" collapsed="false">
      <c r="A10" s="147"/>
      <c r="B10" s="148"/>
      <c r="C10" s="161" t="s">
        <v>17</v>
      </c>
      <c r="E10" s="150" t="s">
        <v>103</v>
      </c>
      <c r="F10" s="151"/>
      <c r="G10" s="150" t="s">
        <v>115</v>
      </c>
    </row>
    <row r="11" customFormat="false" ht="26.65" hidden="false" customHeight="true" outlineLevel="0" collapsed="false">
      <c r="A11" s="147"/>
      <c r="B11" s="148"/>
      <c r="C11" s="161" t="s">
        <v>19</v>
      </c>
      <c r="E11" s="150" t="s">
        <v>103</v>
      </c>
      <c r="F11" s="151"/>
      <c r="G11" s="150" t="s">
        <v>103</v>
      </c>
    </row>
    <row r="12" customFormat="false" ht="26.65" hidden="false" customHeight="true" outlineLevel="0" collapsed="false">
      <c r="A12" s="147"/>
      <c r="B12" s="148"/>
      <c r="C12" s="161" t="s">
        <v>20</v>
      </c>
      <c r="E12" s="150" t="s">
        <v>103</v>
      </c>
      <c r="F12" s="151"/>
      <c r="G12" s="150" t="s">
        <v>103</v>
      </c>
    </row>
    <row r="13" customFormat="false" ht="26.65" hidden="false" customHeight="true" outlineLevel="0" collapsed="false">
      <c r="A13" s="147"/>
      <c r="B13" s="148"/>
      <c r="C13" s="155" t="s">
        <v>21</v>
      </c>
      <c r="E13" s="150" t="s">
        <v>103</v>
      </c>
      <c r="F13" s="151"/>
      <c r="G13" s="150" t="s">
        <v>115</v>
      </c>
    </row>
    <row r="14" customFormat="false" ht="26.65" hidden="false" customHeight="true" outlineLevel="0" collapsed="false">
      <c r="A14" s="147"/>
      <c r="B14" s="148"/>
      <c r="C14" s="161" t="s">
        <v>116</v>
      </c>
      <c r="E14" s="158" t="s">
        <v>112</v>
      </c>
      <c r="F14" s="151"/>
      <c r="G14" s="150" t="s">
        <v>115</v>
      </c>
    </row>
    <row r="15" customFormat="false" ht="26.65" hidden="false" customHeight="true" outlineLevel="0" collapsed="false">
      <c r="A15" s="147"/>
      <c r="B15" s="148"/>
      <c r="C15" s="161" t="s">
        <v>117</v>
      </c>
      <c r="E15" s="158" t="s">
        <v>112</v>
      </c>
      <c r="F15" s="151"/>
      <c r="G15" s="150" t="s">
        <v>103</v>
      </c>
    </row>
    <row r="16" customFormat="false" ht="26.65" hidden="false" customHeight="true" outlineLevel="0" collapsed="false">
      <c r="A16" s="147"/>
      <c r="B16" s="148"/>
      <c r="C16" s="161" t="s">
        <v>25</v>
      </c>
      <c r="E16" s="158" t="s">
        <v>112</v>
      </c>
      <c r="F16" s="151"/>
      <c r="G16" s="150" t="s">
        <v>103</v>
      </c>
    </row>
    <row r="17" customFormat="false" ht="26.65" hidden="false" customHeight="true" outlineLevel="0" collapsed="false">
      <c r="A17" s="147"/>
      <c r="B17" s="148"/>
      <c r="C17" s="161" t="s">
        <v>118</v>
      </c>
      <c r="E17" s="156" t="s">
        <v>107</v>
      </c>
      <c r="F17" s="151"/>
      <c r="G17" s="150" t="s">
        <v>103</v>
      </c>
    </row>
    <row r="18" customFormat="false" ht="7.45" hidden="false" customHeight="true" outlineLevel="0" collapsed="false">
      <c r="A18" s="162"/>
      <c r="B18" s="163"/>
      <c r="C18" s="164"/>
      <c r="E18" s="5"/>
      <c r="F18" s="151"/>
      <c r="G18" s="5"/>
    </row>
    <row r="19" customFormat="false" ht="26.65" hidden="false" customHeight="true" outlineLevel="0" collapsed="false">
      <c r="A19" s="147" t="s">
        <v>119</v>
      </c>
      <c r="B19" s="148" t="s">
        <v>120</v>
      </c>
      <c r="C19" s="161" t="s">
        <v>121</v>
      </c>
      <c r="E19" s="156" t="s">
        <v>107</v>
      </c>
      <c r="F19" s="151"/>
      <c r="G19" s="150" t="s">
        <v>103</v>
      </c>
    </row>
    <row r="20" customFormat="false" ht="26.65" hidden="false" customHeight="true" outlineLevel="0" collapsed="false">
      <c r="A20" s="147"/>
      <c r="B20" s="148"/>
      <c r="C20" s="161" t="s">
        <v>122</v>
      </c>
      <c r="E20" s="156" t="s">
        <v>107</v>
      </c>
      <c r="F20" s="151"/>
      <c r="G20" s="150" t="s">
        <v>103</v>
      </c>
    </row>
    <row r="21" customFormat="false" ht="26.65" hidden="false" customHeight="true" outlineLevel="0" collapsed="false">
      <c r="A21" s="147"/>
      <c r="B21" s="148"/>
      <c r="C21" s="161" t="s">
        <v>123</v>
      </c>
      <c r="E21" s="156" t="s">
        <v>107</v>
      </c>
      <c r="F21" s="151"/>
      <c r="G21" s="150" t="s">
        <v>103</v>
      </c>
    </row>
    <row r="22" customFormat="false" ht="26.65" hidden="false" customHeight="true" outlineLevel="0" collapsed="false">
      <c r="A22" s="147"/>
      <c r="B22" s="148"/>
      <c r="C22" s="161" t="s">
        <v>124</v>
      </c>
      <c r="E22" s="156" t="s">
        <v>107</v>
      </c>
      <c r="F22" s="151"/>
      <c r="G22" s="150" t="s">
        <v>103</v>
      </c>
    </row>
    <row r="23" customFormat="false" ht="26.65" hidden="false" customHeight="true" outlineLevel="0" collapsed="false">
      <c r="A23" s="147"/>
      <c r="B23" s="148"/>
      <c r="C23" s="161" t="s">
        <v>125</v>
      </c>
      <c r="E23" s="156" t="s">
        <v>107</v>
      </c>
      <c r="F23" s="151"/>
      <c r="G23" s="150" t="s">
        <v>103</v>
      </c>
    </row>
  </sheetData>
  <mergeCells count="7">
    <mergeCell ref="A1:J1"/>
    <mergeCell ref="I3:J3"/>
    <mergeCell ref="A4:A17"/>
    <mergeCell ref="B4:B8"/>
    <mergeCell ref="B9:B17"/>
    <mergeCell ref="A19:A23"/>
    <mergeCell ref="B19:B23"/>
  </mergeCells>
  <printOptions headings="false" gridLines="false" gridLinesSet="true" horizontalCentered="false" verticalCentered="false"/>
  <pageMargins left="0.39375" right="0.39375"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LibreOffice/7.1.0.3$Linux_X86_64 LibreOffice_project/10$Build-3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2021-03-11T17:07:29Z</dcterms:created>
  <dc:creator/>
  <dc:description/>
  <dc:language>it-IT</dc:language>
  <cp:lastModifiedBy/>
  <cp:lastPrinted>2021-03-11T21:00:17Z</cp:lastPrinted>
  <dcterms:modified xsi:type="dcterms:W3CDTF">2021-05-12T18:10:31Z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