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eland/Desktop/"/>
    </mc:Choice>
  </mc:AlternateContent>
  <xr:revisionPtr revIDLastSave="0" documentId="13_ncr:1_{85ED39F7-06EC-354D-93F1-8F0C9106292C}" xr6:coauthVersionLast="43" xr6:coauthVersionMax="43" xr10:uidLastSave="{00000000-0000-0000-0000-000000000000}"/>
  <bookViews>
    <workbookView xWindow="0" yWindow="0" windowWidth="38400" windowHeight="24000" activeTab="1" xr2:uid="{71074B5D-58A9-A34D-86A3-59979ACFF128}"/>
  </bookViews>
  <sheets>
    <sheet name="Sheet1" sheetId="1" r:id="rId1"/>
    <sheet name="Sheet1 (2)" sheetId="2" r:id="rId2"/>
  </sheets>
  <definedNames>
    <definedName name="_xlnm._FilterDatabase" localSheetId="0" hidden="1">Sheet1!#REF!</definedName>
    <definedName name="_xlnm._FilterDatabase" localSheetId="1" hidden="1">'Sheet1 (2)'!#REF!</definedName>
    <definedName name="aseq">'Sheet1 (2)'!$I$2:$I$20</definedName>
    <definedName name="axial" localSheetId="1">'Sheet1 (2)'!$C$32:$C$50</definedName>
    <definedName name="axial">Sheet1!$C$32:$C$50</definedName>
    <definedName name="coords" localSheetId="1">'Sheet1 (2)'!$E$32:$E$50</definedName>
    <definedName name="coords">Sheet1!$E$32:$E$50</definedName>
    <definedName name="horizontal" localSheetId="1">'Sheet1 (2)'!$D$32:$D$50</definedName>
    <definedName name="horizontal">Sheet1!$D$32:$D$50</definedName>
    <definedName name="hseq">'Sheet1 (2)'!$J$2:$J$20</definedName>
    <definedName name="port">'Sheet1 (2)'!$AA$54:$AA$77</definedName>
    <definedName name="rating">'Sheet1 (2)'!$L$32:$L$50</definedName>
    <definedName name="resource" localSheetId="1">'Sheet1 (2)'!$B$32:$B$50</definedName>
    <definedName name="resource">Sheet1!$B$32:$B$50</definedName>
    <definedName name="strength" localSheetId="1">'Sheet1 (2)'!$M$32:$M$50</definedName>
    <definedName name="strength">Sheet1!$M$32:$M$50</definedName>
  </definedNames>
  <calcPr calcId="18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2" l="1"/>
  <c r="AD50" i="2"/>
  <c r="AC54" i="2" s="1"/>
  <c r="N1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170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54" i="2"/>
  <c r="B55" i="2"/>
  <c r="C55" i="2"/>
  <c r="B56" i="2"/>
  <c r="C56" i="2"/>
  <c r="B57" i="2"/>
  <c r="C57" i="2"/>
  <c r="B58" i="2"/>
  <c r="G58" i="2" s="1"/>
  <c r="C58" i="2"/>
  <c r="B59" i="2"/>
  <c r="C59" i="2"/>
  <c r="B60" i="2"/>
  <c r="C60" i="2"/>
  <c r="B61" i="2"/>
  <c r="C61" i="2"/>
  <c r="B62" i="2"/>
  <c r="G62" i="2" s="1"/>
  <c r="C62" i="2"/>
  <c r="B63" i="2"/>
  <c r="C63" i="2"/>
  <c r="B64" i="2"/>
  <c r="C64" i="2"/>
  <c r="B65" i="2"/>
  <c r="C65" i="2"/>
  <c r="B66" i="2"/>
  <c r="G66" i="2" s="1"/>
  <c r="C66" i="2"/>
  <c r="B67" i="2"/>
  <c r="C67" i="2"/>
  <c r="B68" i="2"/>
  <c r="C68" i="2"/>
  <c r="B69" i="2"/>
  <c r="C69" i="2"/>
  <c r="B70" i="2"/>
  <c r="G70" i="2" s="1"/>
  <c r="C70" i="2"/>
  <c r="B71" i="2"/>
  <c r="C71" i="2"/>
  <c r="B72" i="2"/>
  <c r="C72" i="2"/>
  <c r="B73" i="2"/>
  <c r="C73" i="2"/>
  <c r="B74" i="2"/>
  <c r="G74" i="2" s="1"/>
  <c r="C74" i="2"/>
  <c r="B75" i="2"/>
  <c r="C75" i="2"/>
  <c r="B76" i="2"/>
  <c r="C76" i="2"/>
  <c r="B77" i="2"/>
  <c r="C77" i="2"/>
  <c r="B78" i="2"/>
  <c r="G78" i="2" s="1"/>
  <c r="C78" i="2"/>
  <c r="B79" i="2"/>
  <c r="C79" i="2"/>
  <c r="B80" i="2"/>
  <c r="C80" i="2"/>
  <c r="B81" i="2"/>
  <c r="C81" i="2"/>
  <c r="B82" i="2"/>
  <c r="G82" i="2" s="1"/>
  <c r="C82" i="2"/>
  <c r="B83" i="2"/>
  <c r="C83" i="2"/>
  <c r="B84" i="2"/>
  <c r="C84" i="2"/>
  <c r="B85" i="2"/>
  <c r="C85" i="2"/>
  <c r="B86" i="2"/>
  <c r="G86" i="2" s="1"/>
  <c r="C86" i="2"/>
  <c r="B87" i="2"/>
  <c r="C87" i="2"/>
  <c r="B88" i="2"/>
  <c r="C88" i="2"/>
  <c r="B89" i="2"/>
  <c r="C89" i="2"/>
  <c r="B90" i="2"/>
  <c r="G90" i="2" s="1"/>
  <c r="C90" i="2"/>
  <c r="B91" i="2"/>
  <c r="C91" i="2"/>
  <c r="B92" i="2"/>
  <c r="C92" i="2"/>
  <c r="B93" i="2"/>
  <c r="C93" i="2"/>
  <c r="B94" i="2"/>
  <c r="G94" i="2" s="1"/>
  <c r="C94" i="2"/>
  <c r="B95" i="2"/>
  <c r="C95" i="2"/>
  <c r="B96" i="2"/>
  <c r="C96" i="2"/>
  <c r="B97" i="2"/>
  <c r="C97" i="2"/>
  <c r="B98" i="2"/>
  <c r="G98" i="2" s="1"/>
  <c r="C98" i="2"/>
  <c r="B99" i="2"/>
  <c r="C99" i="2"/>
  <c r="B100" i="2"/>
  <c r="C100" i="2"/>
  <c r="B101" i="2"/>
  <c r="C101" i="2"/>
  <c r="B102" i="2"/>
  <c r="G102" i="2" s="1"/>
  <c r="C102" i="2"/>
  <c r="B103" i="2"/>
  <c r="C103" i="2"/>
  <c r="B104" i="2"/>
  <c r="C104" i="2"/>
  <c r="B105" i="2"/>
  <c r="C105" i="2"/>
  <c r="B106" i="2"/>
  <c r="G106" i="2" s="1"/>
  <c r="C106" i="2"/>
  <c r="B107" i="2"/>
  <c r="C107" i="2"/>
  <c r="B108" i="2"/>
  <c r="C108" i="2"/>
  <c r="B109" i="2"/>
  <c r="C109" i="2"/>
  <c r="B110" i="2"/>
  <c r="G110" i="2" s="1"/>
  <c r="C110" i="2"/>
  <c r="B111" i="2"/>
  <c r="C111" i="2"/>
  <c r="B112" i="2"/>
  <c r="C112" i="2"/>
  <c r="B113" i="2"/>
  <c r="C113" i="2"/>
  <c r="B114" i="2"/>
  <c r="G114" i="2" s="1"/>
  <c r="C114" i="2"/>
  <c r="B115" i="2"/>
  <c r="C115" i="2"/>
  <c r="B116" i="2"/>
  <c r="C116" i="2"/>
  <c r="B117" i="2"/>
  <c r="C117" i="2"/>
  <c r="B118" i="2"/>
  <c r="G118" i="2" s="1"/>
  <c r="C118" i="2"/>
  <c r="B119" i="2"/>
  <c r="C119" i="2"/>
  <c r="B120" i="2"/>
  <c r="C120" i="2"/>
  <c r="B121" i="2"/>
  <c r="C121" i="2"/>
  <c r="B122" i="2"/>
  <c r="G122" i="2" s="1"/>
  <c r="C122" i="2"/>
  <c r="B123" i="2"/>
  <c r="C123" i="2"/>
  <c r="B124" i="2"/>
  <c r="C124" i="2"/>
  <c r="B125" i="2"/>
  <c r="C125" i="2"/>
  <c r="B126" i="2"/>
  <c r="G126" i="2" s="1"/>
  <c r="C126" i="2"/>
  <c r="B127" i="2"/>
  <c r="C127" i="2"/>
  <c r="B128" i="2"/>
  <c r="C128" i="2"/>
  <c r="B129" i="2"/>
  <c r="C129" i="2"/>
  <c r="B130" i="2"/>
  <c r="G130" i="2" s="1"/>
  <c r="C130" i="2"/>
  <c r="B131" i="2"/>
  <c r="C131" i="2"/>
  <c r="B132" i="2"/>
  <c r="C132" i="2"/>
  <c r="B133" i="2"/>
  <c r="C133" i="2"/>
  <c r="B134" i="2"/>
  <c r="G134" i="2" s="1"/>
  <c r="C134" i="2"/>
  <c r="B135" i="2"/>
  <c r="C135" i="2"/>
  <c r="B136" i="2"/>
  <c r="C136" i="2"/>
  <c r="B137" i="2"/>
  <c r="C137" i="2"/>
  <c r="B138" i="2"/>
  <c r="G138" i="2" s="1"/>
  <c r="C138" i="2"/>
  <c r="B139" i="2"/>
  <c r="C139" i="2"/>
  <c r="B140" i="2"/>
  <c r="C140" i="2"/>
  <c r="B141" i="2"/>
  <c r="C141" i="2"/>
  <c r="B142" i="2"/>
  <c r="G142" i="2" s="1"/>
  <c r="C142" i="2"/>
  <c r="B143" i="2"/>
  <c r="C143" i="2"/>
  <c r="B144" i="2"/>
  <c r="C144" i="2"/>
  <c r="B145" i="2"/>
  <c r="C145" i="2"/>
  <c r="B146" i="2"/>
  <c r="G146" i="2" s="1"/>
  <c r="C146" i="2"/>
  <c r="B147" i="2"/>
  <c r="C147" i="2"/>
  <c r="B148" i="2"/>
  <c r="C148" i="2"/>
  <c r="B149" i="2"/>
  <c r="C149" i="2"/>
  <c r="B150" i="2"/>
  <c r="G150" i="2" s="1"/>
  <c r="C150" i="2"/>
  <c r="B151" i="2"/>
  <c r="C151" i="2"/>
  <c r="B152" i="2"/>
  <c r="C152" i="2"/>
  <c r="B153" i="2"/>
  <c r="C153" i="2"/>
  <c r="B154" i="2"/>
  <c r="G154" i="2" s="1"/>
  <c r="C154" i="2"/>
  <c r="B155" i="2"/>
  <c r="C155" i="2"/>
  <c r="B156" i="2"/>
  <c r="C156" i="2"/>
  <c r="B157" i="2"/>
  <c r="C157" i="2"/>
  <c r="B158" i="2"/>
  <c r="G158" i="2" s="1"/>
  <c r="C158" i="2"/>
  <c r="B159" i="2"/>
  <c r="C159" i="2"/>
  <c r="B160" i="2"/>
  <c r="C160" i="2"/>
  <c r="B161" i="2"/>
  <c r="C161" i="2"/>
  <c r="B162" i="2"/>
  <c r="G162" i="2" s="1"/>
  <c r="C162" i="2"/>
  <c r="B163" i="2"/>
  <c r="C163" i="2"/>
  <c r="B164" i="2"/>
  <c r="C164" i="2"/>
  <c r="B165" i="2"/>
  <c r="C165" i="2"/>
  <c r="B166" i="2"/>
  <c r="G166" i="2" s="1"/>
  <c r="C166" i="2"/>
  <c r="B167" i="2"/>
  <c r="C167" i="2"/>
  <c r="B54" i="2"/>
  <c r="C54" i="2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F25" i="2"/>
  <c r="F27" i="2"/>
  <c r="G23" i="2"/>
  <c r="H23" i="2" s="1"/>
  <c r="H25" i="2" s="1"/>
  <c r="P33" i="2"/>
  <c r="Q33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T41" i="2"/>
  <c r="S41" i="2"/>
  <c r="Q41" i="2"/>
  <c r="P41" i="2"/>
  <c r="A33" i="2"/>
  <c r="A34" i="2" s="1"/>
  <c r="A35" i="2" s="1"/>
  <c r="C29" i="2"/>
  <c r="F19" i="2"/>
  <c r="C19" i="2"/>
  <c r="F18" i="2"/>
  <c r="C18" i="2"/>
  <c r="F17" i="2"/>
  <c r="C17" i="2"/>
  <c r="F16" i="2"/>
  <c r="C16" i="2"/>
  <c r="F15" i="2"/>
  <c r="C15" i="2"/>
  <c r="F14" i="2"/>
  <c r="C14" i="2"/>
  <c r="F13" i="2"/>
  <c r="C13" i="2"/>
  <c r="F12" i="2"/>
  <c r="C12" i="2"/>
  <c r="F11" i="2"/>
  <c r="C11" i="2"/>
  <c r="F10" i="2"/>
  <c r="C10" i="2"/>
  <c r="F9" i="2"/>
  <c r="C9" i="2"/>
  <c r="F8" i="2"/>
  <c r="C8" i="2"/>
  <c r="F7" i="2"/>
  <c r="C7" i="2"/>
  <c r="F6" i="2"/>
  <c r="C6" i="2"/>
  <c r="F5" i="2"/>
  <c r="C5" i="2"/>
  <c r="F4" i="2"/>
  <c r="C4" i="2"/>
  <c r="F3" i="2"/>
  <c r="C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F2" i="2"/>
  <c r="C2" i="2"/>
  <c r="K57" i="1"/>
  <c r="K61" i="1"/>
  <c r="L79" i="1"/>
  <c r="H101" i="1"/>
  <c r="H105" i="1"/>
  <c r="H109" i="1"/>
  <c r="G113" i="1"/>
  <c r="G119" i="1"/>
  <c r="G121" i="1"/>
  <c r="G123" i="1"/>
  <c r="G125" i="1"/>
  <c r="G127" i="1"/>
  <c r="G129" i="1"/>
  <c r="K131" i="1"/>
  <c r="K133" i="1"/>
  <c r="G135" i="1"/>
  <c r="G137" i="1"/>
  <c r="G138" i="1"/>
  <c r="G139" i="1"/>
  <c r="K141" i="1"/>
  <c r="K142" i="1"/>
  <c r="K143" i="1"/>
  <c r="K145" i="1"/>
  <c r="K146" i="1"/>
  <c r="K147" i="1"/>
  <c r="K149" i="1"/>
  <c r="G151" i="1"/>
  <c r="G153" i="1"/>
  <c r="G154" i="1"/>
  <c r="G155" i="1"/>
  <c r="G157" i="1"/>
  <c r="G158" i="1"/>
  <c r="K159" i="1"/>
  <c r="K161" i="1"/>
  <c r="K162" i="1"/>
  <c r="K163" i="1"/>
  <c r="K165" i="1"/>
  <c r="K166" i="1"/>
  <c r="K167" i="1"/>
  <c r="L54" i="1"/>
  <c r="P41" i="1"/>
  <c r="D55" i="1"/>
  <c r="D56" i="1"/>
  <c r="D57" i="1"/>
  <c r="D58" i="1"/>
  <c r="D59" i="1"/>
  <c r="D60" i="1"/>
  <c r="D61" i="1"/>
  <c r="D62" i="1"/>
  <c r="L62" i="1" s="1"/>
  <c r="D63" i="1"/>
  <c r="L63" i="1" s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H82" i="1" s="1"/>
  <c r="D83" i="1"/>
  <c r="D84" i="1"/>
  <c r="D85" i="1"/>
  <c r="D86" i="1"/>
  <c r="H86" i="1" s="1"/>
  <c r="D87" i="1"/>
  <c r="D88" i="1"/>
  <c r="D89" i="1"/>
  <c r="D90" i="1"/>
  <c r="H90" i="1" s="1"/>
  <c r="D91" i="1"/>
  <c r="D92" i="1"/>
  <c r="D93" i="1"/>
  <c r="D94" i="1"/>
  <c r="H94" i="1" s="1"/>
  <c r="D95" i="1"/>
  <c r="D96" i="1"/>
  <c r="D97" i="1"/>
  <c r="D98" i="1"/>
  <c r="H98" i="1" s="1"/>
  <c r="D99" i="1"/>
  <c r="D100" i="1"/>
  <c r="D101" i="1"/>
  <c r="D102" i="1"/>
  <c r="L102" i="1" s="1"/>
  <c r="D103" i="1"/>
  <c r="H103" i="1" s="1"/>
  <c r="D104" i="1"/>
  <c r="H104" i="1" s="1"/>
  <c r="D105" i="1"/>
  <c r="D106" i="1"/>
  <c r="L106" i="1" s="1"/>
  <c r="D107" i="1"/>
  <c r="H107" i="1" s="1"/>
  <c r="D108" i="1"/>
  <c r="H108" i="1" s="1"/>
  <c r="D109" i="1"/>
  <c r="D110" i="1"/>
  <c r="L110" i="1" s="1"/>
  <c r="D111" i="1"/>
  <c r="H111" i="1" s="1"/>
  <c r="D112" i="1"/>
  <c r="D113" i="1"/>
  <c r="D114" i="1"/>
  <c r="L114" i="1" s="1"/>
  <c r="D115" i="1"/>
  <c r="D116" i="1"/>
  <c r="L116" i="1" s="1"/>
  <c r="D117" i="1"/>
  <c r="D118" i="1"/>
  <c r="L118" i="1" s="1"/>
  <c r="D119" i="1"/>
  <c r="D120" i="1"/>
  <c r="H120" i="1" s="1"/>
  <c r="D121" i="1"/>
  <c r="D122" i="1"/>
  <c r="L122" i="1" s="1"/>
  <c r="D123" i="1"/>
  <c r="D124" i="1"/>
  <c r="H124" i="1" s="1"/>
  <c r="D125" i="1"/>
  <c r="D126" i="1"/>
  <c r="L126" i="1" s="1"/>
  <c r="D127" i="1"/>
  <c r="D128" i="1"/>
  <c r="H128" i="1" s="1"/>
  <c r="D129" i="1"/>
  <c r="D130" i="1"/>
  <c r="H130" i="1" s="1"/>
  <c r="D131" i="1"/>
  <c r="L131" i="1" s="1"/>
  <c r="D132" i="1"/>
  <c r="H132" i="1" s="1"/>
  <c r="D133" i="1"/>
  <c r="L133" i="1" s="1"/>
  <c r="D134" i="1"/>
  <c r="H134" i="1" s="1"/>
  <c r="D135" i="1"/>
  <c r="H135" i="1" s="1"/>
  <c r="D136" i="1"/>
  <c r="H136" i="1" s="1"/>
  <c r="D137" i="1"/>
  <c r="H137" i="1" s="1"/>
  <c r="D138" i="1"/>
  <c r="H138" i="1" s="1"/>
  <c r="D139" i="1"/>
  <c r="H139" i="1" s="1"/>
  <c r="D140" i="1"/>
  <c r="H140" i="1" s="1"/>
  <c r="D141" i="1"/>
  <c r="L141" i="1" s="1"/>
  <c r="D142" i="1"/>
  <c r="L142" i="1" s="1"/>
  <c r="D143" i="1"/>
  <c r="L143" i="1" s="1"/>
  <c r="D144" i="1"/>
  <c r="L144" i="1" s="1"/>
  <c r="D145" i="1"/>
  <c r="L145" i="1" s="1"/>
  <c r="D146" i="1"/>
  <c r="L146" i="1" s="1"/>
  <c r="D147" i="1"/>
  <c r="L147" i="1" s="1"/>
  <c r="D148" i="1"/>
  <c r="L148" i="1" s="1"/>
  <c r="D149" i="1"/>
  <c r="L149" i="1" s="1"/>
  <c r="D150" i="1"/>
  <c r="H150" i="1" s="1"/>
  <c r="D151" i="1"/>
  <c r="H151" i="1" s="1"/>
  <c r="D152" i="1"/>
  <c r="H152" i="1" s="1"/>
  <c r="D153" i="1"/>
  <c r="H153" i="1" s="1"/>
  <c r="D154" i="1"/>
  <c r="H154" i="1" s="1"/>
  <c r="D155" i="1"/>
  <c r="H155" i="1" s="1"/>
  <c r="D156" i="1"/>
  <c r="H156" i="1" s="1"/>
  <c r="D157" i="1"/>
  <c r="H157" i="1" s="1"/>
  <c r="D158" i="1"/>
  <c r="H158" i="1" s="1"/>
  <c r="D159" i="1"/>
  <c r="L159" i="1" s="1"/>
  <c r="D160" i="1"/>
  <c r="H160" i="1" s="1"/>
  <c r="D161" i="1"/>
  <c r="L161" i="1" s="1"/>
  <c r="D162" i="1"/>
  <c r="L162" i="1" s="1"/>
  <c r="D163" i="1"/>
  <c r="L163" i="1" s="1"/>
  <c r="D164" i="1"/>
  <c r="L164" i="1" s="1"/>
  <c r="D165" i="1"/>
  <c r="L165" i="1" s="1"/>
  <c r="D166" i="1"/>
  <c r="L166" i="1" s="1"/>
  <c r="D167" i="1"/>
  <c r="L167" i="1" s="1"/>
  <c r="D54" i="1"/>
  <c r="H54" i="1" s="1"/>
  <c r="C55" i="1"/>
  <c r="C56" i="1"/>
  <c r="K56" i="1" s="1"/>
  <c r="C57" i="1"/>
  <c r="C58" i="1"/>
  <c r="C59" i="1"/>
  <c r="C60" i="1"/>
  <c r="K60" i="1" s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G115" i="1" s="1"/>
  <c r="C116" i="1"/>
  <c r="G116" i="1" s="1"/>
  <c r="C117" i="1"/>
  <c r="C118" i="1"/>
  <c r="C119" i="1"/>
  <c r="C120" i="1"/>
  <c r="C121" i="1"/>
  <c r="C122" i="1"/>
  <c r="C123" i="1"/>
  <c r="C124" i="1"/>
  <c r="G124" i="1" s="1"/>
  <c r="C125" i="1"/>
  <c r="C126" i="1"/>
  <c r="C127" i="1"/>
  <c r="C128" i="1"/>
  <c r="C129" i="1"/>
  <c r="C130" i="1"/>
  <c r="G130" i="1" s="1"/>
  <c r="C131" i="1"/>
  <c r="G131" i="1" s="1"/>
  <c r="C132" i="1"/>
  <c r="G132" i="1" s="1"/>
  <c r="C133" i="1"/>
  <c r="G133" i="1" s="1"/>
  <c r="C134" i="1"/>
  <c r="G134" i="1" s="1"/>
  <c r="C135" i="1"/>
  <c r="K135" i="1" s="1"/>
  <c r="C136" i="1"/>
  <c r="G136" i="1" s="1"/>
  <c r="C137" i="1"/>
  <c r="K137" i="1" s="1"/>
  <c r="C138" i="1"/>
  <c r="K138" i="1" s="1"/>
  <c r="C139" i="1"/>
  <c r="K139" i="1" s="1"/>
  <c r="C140" i="1"/>
  <c r="G140" i="1" s="1"/>
  <c r="C141" i="1"/>
  <c r="G141" i="1" s="1"/>
  <c r="C142" i="1"/>
  <c r="G142" i="1" s="1"/>
  <c r="C143" i="1"/>
  <c r="G143" i="1" s="1"/>
  <c r="C144" i="1"/>
  <c r="G144" i="1" s="1"/>
  <c r="C145" i="1"/>
  <c r="G145" i="1" s="1"/>
  <c r="C146" i="1"/>
  <c r="G146" i="1" s="1"/>
  <c r="C147" i="1"/>
  <c r="G147" i="1" s="1"/>
  <c r="C148" i="1"/>
  <c r="G148" i="1" s="1"/>
  <c r="C149" i="1"/>
  <c r="G149" i="1" s="1"/>
  <c r="C150" i="1"/>
  <c r="G150" i="1" s="1"/>
  <c r="C151" i="1"/>
  <c r="K151" i="1" s="1"/>
  <c r="C152" i="1"/>
  <c r="G152" i="1" s="1"/>
  <c r="C153" i="1"/>
  <c r="K153" i="1" s="1"/>
  <c r="C154" i="1"/>
  <c r="K154" i="1" s="1"/>
  <c r="C155" i="1"/>
  <c r="K155" i="1" s="1"/>
  <c r="C156" i="1"/>
  <c r="K156" i="1" s="1"/>
  <c r="C157" i="1"/>
  <c r="K157" i="1" s="1"/>
  <c r="C158" i="1"/>
  <c r="K158" i="1" s="1"/>
  <c r="C159" i="1"/>
  <c r="G159" i="1" s="1"/>
  <c r="C160" i="1"/>
  <c r="G160" i="1" s="1"/>
  <c r="C161" i="1"/>
  <c r="G161" i="1" s="1"/>
  <c r="C162" i="1"/>
  <c r="G162" i="1" s="1"/>
  <c r="C163" i="1"/>
  <c r="G163" i="1" s="1"/>
  <c r="C164" i="1"/>
  <c r="G164" i="1" s="1"/>
  <c r="C165" i="1"/>
  <c r="G165" i="1" s="1"/>
  <c r="C166" i="1"/>
  <c r="G166" i="1" s="1"/>
  <c r="C167" i="1"/>
  <c r="G167" i="1" s="1"/>
  <c r="C54" i="1"/>
  <c r="K54" i="1" s="1"/>
  <c r="A167" i="1"/>
  <c r="B167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54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2" i="1"/>
  <c r="P42" i="1"/>
  <c r="V54" i="1" s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Q41" i="1"/>
  <c r="R41" i="1"/>
  <c r="S41" i="1"/>
  <c r="C29" i="1"/>
  <c r="A33" i="1"/>
  <c r="A34" i="1" s="1"/>
  <c r="F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G165" i="2" l="1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95" i="2"/>
  <c r="G67" i="2"/>
  <c r="G57" i="2"/>
  <c r="G55" i="2"/>
  <c r="G167" i="2"/>
  <c r="G163" i="2"/>
  <c r="G159" i="2"/>
  <c r="G155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101" i="2"/>
  <c r="G99" i="2"/>
  <c r="G97" i="2"/>
  <c r="G93" i="2"/>
  <c r="G91" i="2"/>
  <c r="G89" i="2"/>
  <c r="G87" i="2"/>
  <c r="G85" i="2"/>
  <c r="G83" i="2"/>
  <c r="G81" i="2"/>
  <c r="G79" i="2"/>
  <c r="G77" i="2"/>
  <c r="G75" i="2"/>
  <c r="G73" i="2"/>
  <c r="G71" i="2"/>
  <c r="G69" i="2"/>
  <c r="G65" i="2"/>
  <c r="G63" i="2"/>
  <c r="G61" i="2"/>
  <c r="G59" i="2"/>
  <c r="AC73" i="2"/>
  <c r="AC61" i="2"/>
  <c r="AD59" i="2"/>
  <c r="AC77" i="2"/>
  <c r="AD67" i="2"/>
  <c r="AC57" i="2"/>
  <c r="AC69" i="2"/>
  <c r="AD75" i="2"/>
  <c r="AC65" i="2"/>
  <c r="AD71" i="2"/>
  <c r="AD63" i="2"/>
  <c r="AD55" i="2"/>
  <c r="AC75" i="2"/>
  <c r="AC71" i="2"/>
  <c r="AC67" i="2"/>
  <c r="AC63" i="2"/>
  <c r="AC59" i="2"/>
  <c r="AC55" i="2"/>
  <c r="AD77" i="2"/>
  <c r="AD73" i="2"/>
  <c r="AD69" i="2"/>
  <c r="AD65" i="2"/>
  <c r="AD61" i="2"/>
  <c r="AD57" i="2"/>
  <c r="AD76" i="2"/>
  <c r="AD74" i="2"/>
  <c r="AD72" i="2"/>
  <c r="AD70" i="2"/>
  <c r="AD68" i="2"/>
  <c r="AD66" i="2"/>
  <c r="AD64" i="2"/>
  <c r="AD62" i="2"/>
  <c r="AD60" i="2"/>
  <c r="AD58" i="2"/>
  <c r="AD56" i="2"/>
  <c r="AD54" i="2"/>
  <c r="AE54" i="2" s="1"/>
  <c r="AC76" i="2"/>
  <c r="AE76" i="2" s="1"/>
  <c r="AC74" i="2"/>
  <c r="AC72" i="2"/>
  <c r="AC70" i="2"/>
  <c r="AC68" i="2"/>
  <c r="AE68" i="2" s="1"/>
  <c r="AC66" i="2"/>
  <c r="AC64" i="2"/>
  <c r="AC62" i="2"/>
  <c r="AE62" i="2" s="1"/>
  <c r="AC60" i="2"/>
  <c r="AE60" i="2" s="1"/>
  <c r="AC58" i="2"/>
  <c r="AC56" i="2"/>
  <c r="G54" i="2"/>
  <c r="G164" i="2"/>
  <c r="G160" i="2"/>
  <c r="G156" i="2"/>
  <c r="G152" i="2"/>
  <c r="G148" i="2"/>
  <c r="G144" i="2"/>
  <c r="G140" i="2"/>
  <c r="G136" i="2"/>
  <c r="G132" i="2"/>
  <c r="G128" i="2"/>
  <c r="G124" i="2"/>
  <c r="G120" i="2"/>
  <c r="G116" i="2"/>
  <c r="G112" i="2"/>
  <c r="G108" i="2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24" i="2"/>
  <c r="H27" i="2"/>
  <c r="G26" i="2"/>
  <c r="Q42" i="2"/>
  <c r="G28" i="2"/>
  <c r="D35" i="2"/>
  <c r="D34" i="2"/>
  <c r="D33" i="2"/>
  <c r="D32" i="2"/>
  <c r="C33" i="2"/>
  <c r="C35" i="2"/>
  <c r="C34" i="2"/>
  <c r="C32" i="2"/>
  <c r="I23" i="2"/>
  <c r="P42" i="2"/>
  <c r="S42" i="2"/>
  <c r="T42" i="2"/>
  <c r="P34" i="2"/>
  <c r="B32" i="1"/>
  <c r="I161" i="1" s="1"/>
  <c r="B34" i="2"/>
  <c r="B35" i="2"/>
  <c r="B32" i="2"/>
  <c r="B33" i="2"/>
  <c r="J160" i="1"/>
  <c r="I160" i="1"/>
  <c r="J132" i="1"/>
  <c r="I132" i="1"/>
  <c r="M60" i="1"/>
  <c r="J150" i="1"/>
  <c r="I150" i="1"/>
  <c r="J134" i="1"/>
  <c r="I134" i="1"/>
  <c r="J130" i="1"/>
  <c r="I130" i="1"/>
  <c r="K128" i="1"/>
  <c r="K112" i="1"/>
  <c r="K100" i="1"/>
  <c r="G100" i="1"/>
  <c r="G92" i="1"/>
  <c r="K92" i="1"/>
  <c r="G76" i="1"/>
  <c r="G64" i="1"/>
  <c r="G156" i="1"/>
  <c r="K148" i="1"/>
  <c r="K144" i="1"/>
  <c r="L90" i="1"/>
  <c r="L82" i="1"/>
  <c r="K127" i="1"/>
  <c r="K123" i="1"/>
  <c r="K119" i="1"/>
  <c r="K111" i="1"/>
  <c r="G111" i="1"/>
  <c r="K107" i="1"/>
  <c r="G107" i="1"/>
  <c r="K103" i="1"/>
  <c r="G103" i="1"/>
  <c r="G99" i="1"/>
  <c r="G95" i="1"/>
  <c r="K95" i="1"/>
  <c r="G91" i="1"/>
  <c r="K91" i="1"/>
  <c r="G87" i="1"/>
  <c r="K87" i="1"/>
  <c r="G83" i="1"/>
  <c r="K83" i="1"/>
  <c r="K79" i="1"/>
  <c r="N79" i="1" s="1"/>
  <c r="G75" i="1"/>
  <c r="G71" i="1"/>
  <c r="G67" i="1"/>
  <c r="G63" i="1"/>
  <c r="K63" i="1"/>
  <c r="M63" i="1" s="1"/>
  <c r="G59" i="1"/>
  <c r="G55" i="1"/>
  <c r="L129" i="1"/>
  <c r="L125" i="1"/>
  <c r="L121" i="1"/>
  <c r="H117" i="1"/>
  <c r="L117" i="1"/>
  <c r="L113" i="1"/>
  <c r="L109" i="1"/>
  <c r="L105" i="1"/>
  <c r="L101" i="1"/>
  <c r="L97" i="1"/>
  <c r="H93" i="1"/>
  <c r="H89" i="1"/>
  <c r="H85" i="1"/>
  <c r="L81" i="1"/>
  <c r="L77" i="1"/>
  <c r="H77" i="1"/>
  <c r="L73" i="1"/>
  <c r="H73" i="1"/>
  <c r="L69" i="1"/>
  <c r="H69" i="1"/>
  <c r="L65" i="1"/>
  <c r="H65" i="1"/>
  <c r="L61" i="1"/>
  <c r="N61" i="1" s="1"/>
  <c r="H61" i="1"/>
  <c r="L57" i="1"/>
  <c r="H57" i="1"/>
  <c r="G54" i="1"/>
  <c r="H167" i="1"/>
  <c r="H166" i="1"/>
  <c r="H165" i="1"/>
  <c r="H164" i="1"/>
  <c r="H163" i="1"/>
  <c r="H162" i="1"/>
  <c r="H161" i="1"/>
  <c r="L160" i="1"/>
  <c r="H159" i="1"/>
  <c r="L158" i="1"/>
  <c r="N158" i="1" s="1"/>
  <c r="L157" i="1"/>
  <c r="L156" i="1"/>
  <c r="L155" i="1"/>
  <c r="L154" i="1"/>
  <c r="L153" i="1"/>
  <c r="L152" i="1"/>
  <c r="L151" i="1"/>
  <c r="L150" i="1"/>
  <c r="H149" i="1"/>
  <c r="H148" i="1"/>
  <c r="H147" i="1"/>
  <c r="H146" i="1"/>
  <c r="H145" i="1"/>
  <c r="H144" i="1"/>
  <c r="H143" i="1"/>
  <c r="H142" i="1"/>
  <c r="H141" i="1"/>
  <c r="L140" i="1"/>
  <c r="L139" i="1"/>
  <c r="L138" i="1"/>
  <c r="L137" i="1"/>
  <c r="L136" i="1"/>
  <c r="L135" i="1"/>
  <c r="L134" i="1"/>
  <c r="H133" i="1"/>
  <c r="L132" i="1"/>
  <c r="H131" i="1"/>
  <c r="L130" i="1"/>
  <c r="H126" i="1"/>
  <c r="H122" i="1"/>
  <c r="H118" i="1"/>
  <c r="K115" i="1"/>
  <c r="H114" i="1"/>
  <c r="G112" i="1"/>
  <c r="H97" i="1"/>
  <c r="L93" i="1"/>
  <c r="L89" i="1"/>
  <c r="L85" i="1"/>
  <c r="G79" i="1"/>
  <c r="K75" i="1"/>
  <c r="K71" i="1"/>
  <c r="K67" i="1"/>
  <c r="A36" i="2"/>
  <c r="B36" i="2" s="1"/>
  <c r="K120" i="1"/>
  <c r="K108" i="1"/>
  <c r="G108" i="1"/>
  <c r="G88" i="1"/>
  <c r="K88" i="1"/>
  <c r="K80" i="1"/>
  <c r="M80" i="1" s="1"/>
  <c r="G80" i="1"/>
  <c r="G68" i="1"/>
  <c r="G56" i="1"/>
  <c r="L74" i="1"/>
  <c r="H74" i="1"/>
  <c r="L66" i="1"/>
  <c r="H66" i="1"/>
  <c r="L58" i="1"/>
  <c r="H58" i="1"/>
  <c r="K164" i="1"/>
  <c r="L94" i="1"/>
  <c r="L86" i="1"/>
  <c r="M61" i="1"/>
  <c r="K126" i="1"/>
  <c r="K122" i="1"/>
  <c r="K118" i="1"/>
  <c r="K114" i="1"/>
  <c r="K110" i="1"/>
  <c r="G110" i="1"/>
  <c r="K106" i="1"/>
  <c r="G106" i="1"/>
  <c r="K102" i="1"/>
  <c r="G102" i="1"/>
  <c r="G98" i="1"/>
  <c r="J98" i="1" s="1"/>
  <c r="K98" i="1"/>
  <c r="G94" i="1"/>
  <c r="K94" i="1"/>
  <c r="G90" i="1"/>
  <c r="K90" i="1"/>
  <c r="G86" i="1"/>
  <c r="K86" i="1"/>
  <c r="G82" i="1"/>
  <c r="I82" i="1" s="1"/>
  <c r="K82" i="1"/>
  <c r="K78" i="1"/>
  <c r="G74" i="1"/>
  <c r="G70" i="1"/>
  <c r="G66" i="1"/>
  <c r="K62" i="1"/>
  <c r="G62" i="1"/>
  <c r="G58" i="1"/>
  <c r="L128" i="1"/>
  <c r="L124" i="1"/>
  <c r="L120" i="1"/>
  <c r="H116" i="1"/>
  <c r="I116" i="1" s="1"/>
  <c r="H112" i="1"/>
  <c r="L112" i="1"/>
  <c r="L108" i="1"/>
  <c r="L104" i="1"/>
  <c r="L100" i="1"/>
  <c r="H100" i="1"/>
  <c r="L96" i="1"/>
  <c r="H96" i="1"/>
  <c r="H92" i="1"/>
  <c r="H88" i="1"/>
  <c r="H84" i="1"/>
  <c r="L80" i="1"/>
  <c r="N80" i="1" s="1"/>
  <c r="H80" i="1"/>
  <c r="L76" i="1"/>
  <c r="H76" i="1"/>
  <c r="L72" i="1"/>
  <c r="H72" i="1"/>
  <c r="L68" i="1"/>
  <c r="H68" i="1"/>
  <c r="L64" i="1"/>
  <c r="N64" i="1" s="1"/>
  <c r="H64" i="1"/>
  <c r="L60" i="1"/>
  <c r="H60" i="1"/>
  <c r="L56" i="1"/>
  <c r="H56" i="1"/>
  <c r="K160" i="1"/>
  <c r="K152" i="1"/>
  <c r="K150" i="1"/>
  <c r="K140" i="1"/>
  <c r="K136" i="1"/>
  <c r="K134" i="1"/>
  <c r="K132" i="1"/>
  <c r="K130" i="1"/>
  <c r="G128" i="1"/>
  <c r="G126" i="1"/>
  <c r="G122" i="1"/>
  <c r="G120" i="1"/>
  <c r="G118" i="1"/>
  <c r="K116" i="1"/>
  <c r="G114" i="1"/>
  <c r="K99" i="1"/>
  <c r="L92" i="1"/>
  <c r="L88" i="1"/>
  <c r="L84" i="1"/>
  <c r="H81" i="1"/>
  <c r="G78" i="1"/>
  <c r="K74" i="1"/>
  <c r="K70" i="1"/>
  <c r="K66" i="1"/>
  <c r="K59" i="1"/>
  <c r="K55" i="1"/>
  <c r="K124" i="1"/>
  <c r="K104" i="1"/>
  <c r="G104" i="1"/>
  <c r="K96" i="1"/>
  <c r="G96" i="1"/>
  <c r="G84" i="1"/>
  <c r="K84" i="1"/>
  <c r="G72" i="1"/>
  <c r="G60" i="1"/>
  <c r="H78" i="1"/>
  <c r="L78" i="1"/>
  <c r="L70" i="1"/>
  <c r="H70" i="1"/>
  <c r="K76" i="1"/>
  <c r="K72" i="1"/>
  <c r="K68" i="1"/>
  <c r="K64" i="1"/>
  <c r="K129" i="1"/>
  <c r="K125" i="1"/>
  <c r="K121" i="1"/>
  <c r="G117" i="1"/>
  <c r="K117" i="1"/>
  <c r="K113" i="1"/>
  <c r="K109" i="1"/>
  <c r="G109" i="1"/>
  <c r="K105" i="1"/>
  <c r="G105" i="1"/>
  <c r="K101" i="1"/>
  <c r="G101" i="1"/>
  <c r="K97" i="1"/>
  <c r="M97" i="1" s="1"/>
  <c r="G97" i="1"/>
  <c r="I97" i="1" s="1"/>
  <c r="G93" i="1"/>
  <c r="K93" i="1"/>
  <c r="G89" i="1"/>
  <c r="K89" i="1"/>
  <c r="G85" i="1"/>
  <c r="K85" i="1"/>
  <c r="K81" i="1"/>
  <c r="M81" i="1" s="1"/>
  <c r="G81" i="1"/>
  <c r="I81" i="1" s="1"/>
  <c r="G77" i="1"/>
  <c r="G73" i="1"/>
  <c r="G69" i="1"/>
  <c r="G65" i="1"/>
  <c r="G61" i="1"/>
  <c r="G57" i="1"/>
  <c r="L127" i="1"/>
  <c r="L123" i="1"/>
  <c r="L119" i="1"/>
  <c r="H115" i="1"/>
  <c r="J115" i="1" s="1"/>
  <c r="L115" i="1"/>
  <c r="L111" i="1"/>
  <c r="M111" i="1" s="1"/>
  <c r="L107" i="1"/>
  <c r="L103" i="1"/>
  <c r="L99" i="1"/>
  <c r="H99" i="1"/>
  <c r="H95" i="1"/>
  <c r="H91" i="1"/>
  <c r="H87" i="1"/>
  <c r="H83" i="1"/>
  <c r="I83" i="1" s="1"/>
  <c r="H79" i="1"/>
  <c r="I79" i="1" s="1"/>
  <c r="L75" i="1"/>
  <c r="H75" i="1"/>
  <c r="L71" i="1"/>
  <c r="H71" i="1"/>
  <c r="L67" i="1"/>
  <c r="H67" i="1"/>
  <c r="H63" i="1"/>
  <c r="L59" i="1"/>
  <c r="H59" i="1"/>
  <c r="L55" i="1"/>
  <c r="H55" i="1"/>
  <c r="H129" i="1"/>
  <c r="H127" i="1"/>
  <c r="H125" i="1"/>
  <c r="H123" i="1"/>
  <c r="H121" i="1"/>
  <c r="H119" i="1"/>
  <c r="H113" i="1"/>
  <c r="H110" i="1"/>
  <c r="H106" i="1"/>
  <c r="H102" i="1"/>
  <c r="L98" i="1"/>
  <c r="L95" i="1"/>
  <c r="M95" i="1" s="1"/>
  <c r="L91" i="1"/>
  <c r="L87" i="1"/>
  <c r="L83" i="1"/>
  <c r="K77" i="1"/>
  <c r="K73" i="1"/>
  <c r="K69" i="1"/>
  <c r="K65" i="1"/>
  <c r="H62" i="1"/>
  <c r="K58" i="1"/>
  <c r="I159" i="1"/>
  <c r="J159" i="1"/>
  <c r="M157" i="1"/>
  <c r="N157" i="1"/>
  <c r="I151" i="1"/>
  <c r="J151" i="1"/>
  <c r="M131" i="1"/>
  <c r="N131" i="1"/>
  <c r="N114" i="1"/>
  <c r="M114" i="1"/>
  <c r="I113" i="1"/>
  <c r="J113" i="1"/>
  <c r="I99" i="1"/>
  <c r="J99" i="1"/>
  <c r="M94" i="1"/>
  <c r="N94" i="1"/>
  <c r="M141" i="1"/>
  <c r="N141" i="1"/>
  <c r="M159" i="1"/>
  <c r="N159" i="1"/>
  <c r="I149" i="1"/>
  <c r="J149" i="1"/>
  <c r="I133" i="1"/>
  <c r="J133" i="1"/>
  <c r="M149" i="1"/>
  <c r="N149" i="1"/>
  <c r="I131" i="1"/>
  <c r="J131" i="1"/>
  <c r="M113" i="1"/>
  <c r="N113" i="1"/>
  <c r="M112" i="1"/>
  <c r="I98" i="1"/>
  <c r="I63" i="1"/>
  <c r="J83" i="1"/>
  <c r="N78" i="1"/>
  <c r="J64" i="1"/>
  <c r="M96" i="1"/>
  <c r="J82" i="1"/>
  <c r="I65" i="1"/>
  <c r="N60" i="1"/>
  <c r="U55" i="1"/>
  <c r="Y57" i="1"/>
  <c r="X54" i="1"/>
  <c r="W56" i="1"/>
  <c r="J33" i="1"/>
  <c r="U56" i="1"/>
  <c r="Z55" i="1"/>
  <c r="Y54" i="1"/>
  <c r="X58" i="1"/>
  <c r="V57" i="1"/>
  <c r="V59" i="1"/>
  <c r="Z57" i="1"/>
  <c r="X56" i="1"/>
  <c r="V55" i="1"/>
  <c r="I35" i="1"/>
  <c r="Y59" i="1"/>
  <c r="W58" i="1"/>
  <c r="U57" i="1"/>
  <c r="Y55" i="1"/>
  <c r="U54" i="1"/>
  <c r="W54" i="1"/>
  <c r="X59" i="1"/>
  <c r="Z58" i="1"/>
  <c r="V58" i="1"/>
  <c r="X57" i="1"/>
  <c r="Z56" i="1"/>
  <c r="V56" i="1"/>
  <c r="X55" i="1"/>
  <c r="J32" i="1"/>
  <c r="J34" i="1"/>
  <c r="Z59" i="1"/>
  <c r="U59" i="1"/>
  <c r="Z54" i="1"/>
  <c r="W59" i="1"/>
  <c r="Y58" i="1"/>
  <c r="U58" i="1"/>
  <c r="W57" i="1"/>
  <c r="Y56" i="1"/>
  <c r="W55" i="1"/>
  <c r="K43" i="1"/>
  <c r="B33" i="1"/>
  <c r="M92" i="1" s="1"/>
  <c r="B34" i="1"/>
  <c r="A35" i="1"/>
  <c r="B35" i="1" s="1"/>
  <c r="I94" i="1" s="1"/>
  <c r="AE70" i="2" l="1"/>
  <c r="AE74" i="2"/>
  <c r="AE56" i="2"/>
  <c r="AE71" i="2"/>
  <c r="AE72" i="2"/>
  <c r="AE58" i="2"/>
  <c r="AE66" i="2"/>
  <c r="AE64" i="2"/>
  <c r="AE61" i="2"/>
  <c r="AE67" i="2"/>
  <c r="AE69" i="2"/>
  <c r="AE73" i="2"/>
  <c r="AE63" i="2"/>
  <c r="AE77" i="2"/>
  <c r="AE55" i="2"/>
  <c r="AE57" i="2"/>
  <c r="AE59" i="2"/>
  <c r="AE75" i="2"/>
  <c r="AE65" i="2"/>
  <c r="E34" i="2"/>
  <c r="C36" i="2"/>
  <c r="D36" i="2"/>
  <c r="E35" i="2"/>
  <c r="E33" i="2"/>
  <c r="I24" i="2"/>
  <c r="I28" i="2"/>
  <c r="I26" i="2"/>
  <c r="J23" i="2"/>
  <c r="Q34" i="2"/>
  <c r="Q43" i="2"/>
  <c r="P43" i="2"/>
  <c r="I96" i="1"/>
  <c r="J96" i="1"/>
  <c r="N160" i="1"/>
  <c r="M160" i="1"/>
  <c r="M62" i="1"/>
  <c r="N62" i="1"/>
  <c r="M78" i="1"/>
  <c r="J54" i="1"/>
  <c r="I54" i="1"/>
  <c r="I115" i="1"/>
  <c r="L33" i="2"/>
  <c r="M33" i="2" s="1"/>
  <c r="N132" i="1"/>
  <c r="M132" i="1"/>
  <c r="J116" i="1"/>
  <c r="J117" i="1"/>
  <c r="I117" i="1"/>
  <c r="L34" i="2"/>
  <c r="M34" i="2" s="1"/>
  <c r="J81" i="1"/>
  <c r="N130" i="1"/>
  <c r="M130" i="1"/>
  <c r="N140" i="1"/>
  <c r="M140" i="1"/>
  <c r="M98" i="1"/>
  <c r="N98" i="1"/>
  <c r="I80" i="1"/>
  <c r="J80" i="1"/>
  <c r="J65" i="1"/>
  <c r="N81" i="1"/>
  <c r="N97" i="1"/>
  <c r="N95" i="1"/>
  <c r="N111" i="1"/>
  <c r="N112" i="1"/>
  <c r="M158" i="1"/>
  <c r="N63" i="1"/>
  <c r="L32" i="2"/>
  <c r="L35" i="2"/>
  <c r="M35" i="2" s="1"/>
  <c r="J114" i="1"/>
  <c r="I114" i="1"/>
  <c r="M115" i="1"/>
  <c r="N115" i="1"/>
  <c r="M77" i="1"/>
  <c r="N77" i="1"/>
  <c r="J63" i="1"/>
  <c r="M64" i="1"/>
  <c r="M79" i="1"/>
  <c r="N96" i="1"/>
  <c r="I62" i="1"/>
  <c r="J62" i="1"/>
  <c r="A37" i="2"/>
  <c r="J79" i="1"/>
  <c r="J97" i="1"/>
  <c r="I64" i="1"/>
  <c r="I100" i="1"/>
  <c r="J100" i="1"/>
  <c r="I153" i="1"/>
  <c r="M93" i="1"/>
  <c r="M124" i="1"/>
  <c r="I152" i="1"/>
  <c r="M133" i="1"/>
  <c r="M75" i="1"/>
  <c r="I55" i="1"/>
  <c r="M122" i="1"/>
  <c r="M142" i="1"/>
  <c r="M150" i="1"/>
  <c r="I141" i="1"/>
  <c r="I142" i="1"/>
  <c r="I162" i="1"/>
  <c r="I56" i="1"/>
  <c r="I111" i="1"/>
  <c r="M123" i="1"/>
  <c r="M143" i="1"/>
  <c r="M151" i="1"/>
  <c r="I112" i="1"/>
  <c r="I143" i="1"/>
  <c r="M105" i="1"/>
  <c r="M134" i="1"/>
  <c r="I124" i="1"/>
  <c r="I144" i="1"/>
  <c r="M125" i="1"/>
  <c r="E111" i="1"/>
  <c r="E149" i="1"/>
  <c r="E130" i="1"/>
  <c r="E92" i="1"/>
  <c r="E73" i="1"/>
  <c r="E75" i="1"/>
  <c r="E151" i="1"/>
  <c r="E94" i="1"/>
  <c r="E56" i="1"/>
  <c r="E132" i="1"/>
  <c r="E113" i="1"/>
  <c r="E95" i="1"/>
  <c r="E133" i="1"/>
  <c r="E114" i="1"/>
  <c r="E76" i="1"/>
  <c r="E152" i="1"/>
  <c r="E57" i="1"/>
  <c r="E55" i="1"/>
  <c r="E131" i="1"/>
  <c r="E93" i="1"/>
  <c r="E112" i="1"/>
  <c r="E74" i="1"/>
  <c r="E150" i="1"/>
  <c r="L32" i="1"/>
  <c r="E54" i="1"/>
  <c r="L35" i="1"/>
  <c r="L34" i="1"/>
  <c r="K34" i="1"/>
  <c r="L33" i="1"/>
  <c r="I32" i="1"/>
  <c r="I2" i="1"/>
  <c r="I3" i="1"/>
  <c r="J3" i="1" s="1"/>
  <c r="I4" i="1"/>
  <c r="J4" i="1" s="1"/>
  <c r="I5" i="1"/>
  <c r="J5" i="1" s="1"/>
  <c r="I36" i="1"/>
  <c r="J35" i="1"/>
  <c r="J36" i="1"/>
  <c r="I33" i="1"/>
  <c r="K33" i="1"/>
  <c r="K32" i="1"/>
  <c r="I34" i="1"/>
  <c r="A36" i="1"/>
  <c r="B36" i="1" s="1"/>
  <c r="U54" i="2" l="1"/>
  <c r="U92" i="2"/>
  <c r="U117" i="2"/>
  <c r="U144" i="2"/>
  <c r="U96" i="2"/>
  <c r="U64" i="2"/>
  <c r="U147" i="2"/>
  <c r="U115" i="2"/>
  <c r="U83" i="2"/>
  <c r="U67" i="2"/>
  <c r="U165" i="2"/>
  <c r="U129" i="2"/>
  <c r="U97" i="2"/>
  <c r="U69" i="2"/>
  <c r="U162" i="2"/>
  <c r="U146" i="2"/>
  <c r="U130" i="2"/>
  <c r="U114" i="2"/>
  <c r="U98" i="2"/>
  <c r="U82" i="2"/>
  <c r="U66" i="2"/>
  <c r="U149" i="2"/>
  <c r="U81" i="2"/>
  <c r="U128" i="2"/>
  <c r="U131" i="2"/>
  <c r="U141" i="2"/>
  <c r="U109" i="2"/>
  <c r="U73" i="2"/>
  <c r="U160" i="2"/>
  <c r="U140" i="2"/>
  <c r="U124" i="2"/>
  <c r="U108" i="2"/>
  <c r="U76" i="2"/>
  <c r="U60" i="2"/>
  <c r="U159" i="2"/>
  <c r="U143" i="2"/>
  <c r="U127" i="2"/>
  <c r="U111" i="2"/>
  <c r="U95" i="2"/>
  <c r="U79" i="2"/>
  <c r="U63" i="2"/>
  <c r="U157" i="2"/>
  <c r="U121" i="2"/>
  <c r="U89" i="2"/>
  <c r="U57" i="2"/>
  <c r="U158" i="2"/>
  <c r="U142" i="2"/>
  <c r="U126" i="2"/>
  <c r="U110" i="2"/>
  <c r="U94" i="2"/>
  <c r="U78" i="2"/>
  <c r="U62" i="2"/>
  <c r="U164" i="2"/>
  <c r="U112" i="2"/>
  <c r="U80" i="2"/>
  <c r="U163" i="2"/>
  <c r="U99" i="2"/>
  <c r="U161" i="2"/>
  <c r="U133" i="2"/>
  <c r="U101" i="2"/>
  <c r="U65" i="2"/>
  <c r="U152" i="2"/>
  <c r="U136" i="2"/>
  <c r="U120" i="2"/>
  <c r="U104" i="2"/>
  <c r="U88" i="2"/>
  <c r="U72" i="2"/>
  <c r="U56" i="2"/>
  <c r="U155" i="2"/>
  <c r="U139" i="2"/>
  <c r="U123" i="2"/>
  <c r="U107" i="2"/>
  <c r="U91" i="2"/>
  <c r="U75" i="2"/>
  <c r="U59" i="2"/>
  <c r="U145" i="2"/>
  <c r="U113" i="2"/>
  <c r="U85" i="2"/>
  <c r="U156" i="2"/>
  <c r="U154" i="2"/>
  <c r="U138" i="2"/>
  <c r="U122" i="2"/>
  <c r="U106" i="2"/>
  <c r="U90" i="2"/>
  <c r="U74" i="2"/>
  <c r="U58" i="2"/>
  <c r="U153" i="2"/>
  <c r="U125" i="2"/>
  <c r="U93" i="2"/>
  <c r="U61" i="2"/>
  <c r="U148" i="2"/>
  <c r="U132" i="2"/>
  <c r="U116" i="2"/>
  <c r="U100" i="2"/>
  <c r="U84" i="2"/>
  <c r="U68" i="2"/>
  <c r="U167" i="2"/>
  <c r="U151" i="2"/>
  <c r="U135" i="2"/>
  <c r="U119" i="2"/>
  <c r="U103" i="2"/>
  <c r="U87" i="2"/>
  <c r="U71" i="2"/>
  <c r="U55" i="2"/>
  <c r="U137" i="2"/>
  <c r="U105" i="2"/>
  <c r="U77" i="2"/>
  <c r="U166" i="2"/>
  <c r="U150" i="2"/>
  <c r="U134" i="2"/>
  <c r="U118" i="2"/>
  <c r="U102" i="2"/>
  <c r="U86" i="2"/>
  <c r="U70" i="2"/>
  <c r="E36" i="2"/>
  <c r="B37" i="2"/>
  <c r="D37" i="2"/>
  <c r="C37" i="2"/>
  <c r="J25" i="2"/>
  <c r="J27" i="2"/>
  <c r="K23" i="2"/>
  <c r="P35" i="2"/>
  <c r="T43" i="2"/>
  <c r="S43" i="2"/>
  <c r="M32" i="2"/>
  <c r="L36" i="2"/>
  <c r="A38" i="2"/>
  <c r="M116" i="1"/>
  <c r="I125" i="1"/>
  <c r="I95" i="1"/>
  <c r="M106" i="1"/>
  <c r="I135" i="1"/>
  <c r="M76" i="1"/>
  <c r="L36" i="1"/>
  <c r="E115" i="1"/>
  <c r="E77" i="1"/>
  <c r="E58" i="1"/>
  <c r="E96" i="1"/>
  <c r="E153" i="1"/>
  <c r="E134" i="1"/>
  <c r="M32" i="1"/>
  <c r="M35" i="1"/>
  <c r="J2" i="1"/>
  <c r="M33" i="1"/>
  <c r="M34" i="1"/>
  <c r="I6" i="1"/>
  <c r="J6" i="1" s="1"/>
  <c r="I37" i="1"/>
  <c r="A37" i="1"/>
  <c r="B37" i="1" s="1"/>
  <c r="E37" i="2" l="1"/>
  <c r="B38" i="2"/>
  <c r="D38" i="2"/>
  <c r="C38" i="2"/>
  <c r="K24" i="2"/>
  <c r="K28" i="2"/>
  <c r="K26" i="2"/>
  <c r="L23" i="2"/>
  <c r="Q44" i="2"/>
  <c r="P44" i="2"/>
  <c r="Q35" i="2"/>
  <c r="M36" i="2"/>
  <c r="A39" i="2"/>
  <c r="L37" i="2"/>
  <c r="F57" i="1"/>
  <c r="F114" i="1"/>
  <c r="O114" i="1" s="1"/>
  <c r="F76" i="1"/>
  <c r="N134" i="1"/>
  <c r="F95" i="1"/>
  <c r="F133" i="1"/>
  <c r="J144" i="1"/>
  <c r="F152" i="1"/>
  <c r="J153" i="1"/>
  <c r="J124" i="1"/>
  <c r="N125" i="1"/>
  <c r="J94" i="1"/>
  <c r="N105" i="1"/>
  <c r="N75" i="1"/>
  <c r="F75" i="1"/>
  <c r="F56" i="1"/>
  <c r="N93" i="1"/>
  <c r="F94" i="1"/>
  <c r="F132" i="1"/>
  <c r="O132" i="1" s="1"/>
  <c r="F113" i="1"/>
  <c r="O113" i="1" s="1"/>
  <c r="F151" i="1"/>
  <c r="J152" i="1"/>
  <c r="J112" i="1"/>
  <c r="J143" i="1"/>
  <c r="N124" i="1"/>
  <c r="N133" i="1"/>
  <c r="F54" i="1"/>
  <c r="F73" i="1"/>
  <c r="F92" i="1"/>
  <c r="F111" i="1"/>
  <c r="F130" i="1"/>
  <c r="O130" i="1" s="1"/>
  <c r="F149" i="1"/>
  <c r="O149" i="1" s="1"/>
  <c r="N142" i="1"/>
  <c r="N150" i="1"/>
  <c r="J161" i="1"/>
  <c r="J141" i="1"/>
  <c r="J55" i="1"/>
  <c r="N122" i="1"/>
  <c r="I77" i="1"/>
  <c r="I126" i="1"/>
  <c r="I136" i="1"/>
  <c r="M117" i="1"/>
  <c r="M87" i="1"/>
  <c r="M107" i="1"/>
  <c r="I106" i="1"/>
  <c r="M58" i="1"/>
  <c r="F55" i="1"/>
  <c r="F112" i="1"/>
  <c r="F74" i="1"/>
  <c r="F93" i="1"/>
  <c r="F131" i="1"/>
  <c r="O131" i="1" s="1"/>
  <c r="J111" i="1"/>
  <c r="J142" i="1"/>
  <c r="F150" i="1"/>
  <c r="J162" i="1"/>
  <c r="J56" i="1"/>
  <c r="N151" i="1"/>
  <c r="N143" i="1"/>
  <c r="N123" i="1"/>
  <c r="N92" i="1"/>
  <c r="L37" i="1"/>
  <c r="E59" i="1"/>
  <c r="E135" i="1"/>
  <c r="E78" i="1"/>
  <c r="E154" i="1"/>
  <c r="E116" i="1"/>
  <c r="E97" i="1"/>
  <c r="M36" i="1"/>
  <c r="I7" i="1"/>
  <c r="J7" i="1" s="1"/>
  <c r="H34" i="1"/>
  <c r="I38" i="1"/>
  <c r="A38" i="1"/>
  <c r="B38" i="1" s="1"/>
  <c r="O150" i="1" l="1"/>
  <c r="B39" i="2"/>
  <c r="D39" i="2"/>
  <c r="C39" i="2"/>
  <c r="E38" i="2"/>
  <c r="L27" i="2"/>
  <c r="L25" i="2"/>
  <c r="M23" i="2"/>
  <c r="P36" i="2"/>
  <c r="S44" i="2"/>
  <c r="T44" i="2"/>
  <c r="M37" i="2"/>
  <c r="A40" i="2"/>
  <c r="L38" i="2"/>
  <c r="O112" i="1"/>
  <c r="M59" i="1"/>
  <c r="M99" i="1"/>
  <c r="M88" i="1"/>
  <c r="I78" i="1"/>
  <c r="I118" i="1"/>
  <c r="I107" i="1"/>
  <c r="F58" i="1"/>
  <c r="F96" i="1"/>
  <c r="O96" i="1" s="1"/>
  <c r="F77" i="1"/>
  <c r="J95" i="1"/>
  <c r="O95" i="1" s="1"/>
  <c r="F134" i="1"/>
  <c r="O134" i="1" s="1"/>
  <c r="N106" i="1"/>
  <c r="F153" i="1"/>
  <c r="F115" i="1"/>
  <c r="O115" i="1" s="1"/>
  <c r="J135" i="1"/>
  <c r="N116" i="1"/>
  <c r="J125" i="1"/>
  <c r="N76" i="1"/>
  <c r="O111" i="1"/>
  <c r="O94" i="1"/>
  <c r="O133" i="1"/>
  <c r="O151" i="1"/>
  <c r="L38" i="1"/>
  <c r="E79" i="1"/>
  <c r="E155" i="1"/>
  <c r="E117" i="1"/>
  <c r="E98" i="1"/>
  <c r="E60" i="1"/>
  <c r="E136" i="1"/>
  <c r="H39" i="1"/>
  <c r="M37" i="1"/>
  <c r="I8" i="1"/>
  <c r="J8" i="1" s="1"/>
  <c r="J43" i="1"/>
  <c r="A39" i="1"/>
  <c r="B39" i="1" s="1"/>
  <c r="B40" i="2" l="1"/>
  <c r="D40" i="2"/>
  <c r="C40" i="2"/>
  <c r="E39" i="2"/>
  <c r="M26" i="2"/>
  <c r="M24" i="2"/>
  <c r="M28" i="2"/>
  <c r="N23" i="2"/>
  <c r="Q45" i="2"/>
  <c r="Q36" i="2"/>
  <c r="P45" i="2"/>
  <c r="M38" i="2"/>
  <c r="L39" i="2"/>
  <c r="A41" i="2"/>
  <c r="F59" i="1"/>
  <c r="F97" i="1"/>
  <c r="O97" i="1" s="1"/>
  <c r="F116" i="1"/>
  <c r="O116" i="1" s="1"/>
  <c r="N58" i="1"/>
  <c r="J77" i="1"/>
  <c r="O77" i="1" s="1"/>
  <c r="F78" i="1"/>
  <c r="N87" i="1"/>
  <c r="N117" i="1"/>
  <c r="J136" i="1"/>
  <c r="F135" i="1"/>
  <c r="F154" i="1"/>
  <c r="N107" i="1"/>
  <c r="J126" i="1"/>
  <c r="J106" i="1"/>
  <c r="M69" i="1"/>
  <c r="M89" i="1"/>
  <c r="I119" i="1"/>
  <c r="I88" i="1"/>
  <c r="M155" i="1"/>
  <c r="M100" i="1"/>
  <c r="I108" i="1"/>
  <c r="I60" i="1"/>
  <c r="L39" i="1"/>
  <c r="E99" i="1"/>
  <c r="E61" i="1"/>
  <c r="E80" i="1"/>
  <c r="E156" i="1"/>
  <c r="E137" i="1"/>
  <c r="E118" i="1"/>
  <c r="M38" i="1"/>
  <c r="I9" i="1"/>
  <c r="J9" i="1" s="1"/>
  <c r="H35" i="1"/>
  <c r="A40" i="1"/>
  <c r="B40" i="1" s="1"/>
  <c r="E40" i="2" l="1"/>
  <c r="B41" i="2"/>
  <c r="D41" i="2"/>
  <c r="C41" i="2"/>
  <c r="N25" i="2"/>
  <c r="N27" i="2"/>
  <c r="P37" i="2"/>
  <c r="T45" i="2"/>
  <c r="S45" i="2"/>
  <c r="M39" i="2"/>
  <c r="L40" i="2"/>
  <c r="A42" i="2"/>
  <c r="I89" i="1"/>
  <c r="I101" i="1"/>
  <c r="M156" i="1"/>
  <c r="M70" i="1"/>
  <c r="M82" i="1"/>
  <c r="I61" i="1"/>
  <c r="F98" i="1"/>
  <c r="O98" i="1" s="1"/>
  <c r="F60" i="1"/>
  <c r="F79" i="1"/>
  <c r="O79" i="1" s="1"/>
  <c r="F117" i="1"/>
  <c r="O117" i="1" s="1"/>
  <c r="F136" i="1"/>
  <c r="J107" i="1"/>
  <c r="F155" i="1"/>
  <c r="N99" i="1"/>
  <c r="J78" i="1"/>
  <c r="O78" i="1" s="1"/>
  <c r="J118" i="1"/>
  <c r="N59" i="1"/>
  <c r="N88" i="1"/>
  <c r="E119" i="1"/>
  <c r="E157" i="1"/>
  <c r="E138" i="1"/>
  <c r="E100" i="1"/>
  <c r="E81" i="1"/>
  <c r="E62" i="1"/>
  <c r="G48" i="1"/>
  <c r="L40" i="1"/>
  <c r="M39" i="1"/>
  <c r="I10" i="1"/>
  <c r="J10" i="1" s="1"/>
  <c r="H36" i="1"/>
  <c r="J44" i="1"/>
  <c r="A41" i="1"/>
  <c r="B41" i="1" s="1"/>
  <c r="E41" i="2" l="1"/>
  <c r="B42" i="2"/>
  <c r="D42" i="2"/>
  <c r="C42" i="2"/>
  <c r="P46" i="2"/>
  <c r="Q37" i="2"/>
  <c r="Q46" i="2"/>
  <c r="M40" i="2"/>
  <c r="A43" i="2"/>
  <c r="L41" i="2"/>
  <c r="M138" i="1"/>
  <c r="M71" i="1"/>
  <c r="I90" i="1"/>
  <c r="M165" i="1"/>
  <c r="M83" i="1"/>
  <c r="I102" i="1"/>
  <c r="I70" i="1"/>
  <c r="I157" i="1"/>
  <c r="F61" i="1"/>
  <c r="F80" i="1"/>
  <c r="O80" i="1" s="1"/>
  <c r="F118" i="1"/>
  <c r="N69" i="1"/>
  <c r="J88" i="1"/>
  <c r="F99" i="1"/>
  <c r="O99" i="1" s="1"/>
  <c r="F137" i="1"/>
  <c r="F156" i="1"/>
  <c r="J60" i="1"/>
  <c r="O60" i="1" s="1"/>
  <c r="J119" i="1"/>
  <c r="N155" i="1"/>
  <c r="N89" i="1"/>
  <c r="N100" i="1"/>
  <c r="J108" i="1"/>
  <c r="L41" i="1"/>
  <c r="E63" i="1"/>
  <c r="E139" i="1"/>
  <c r="E101" i="1"/>
  <c r="E120" i="1"/>
  <c r="E82" i="1"/>
  <c r="E158" i="1"/>
  <c r="M40" i="1"/>
  <c r="I11" i="1"/>
  <c r="J11" i="1" s="1"/>
  <c r="H37" i="1"/>
  <c r="G36" i="1"/>
  <c r="K40" i="1"/>
  <c r="J45" i="1"/>
  <c r="A42" i="1"/>
  <c r="B42" i="1" s="1"/>
  <c r="E42" i="2" l="1"/>
  <c r="B43" i="2"/>
  <c r="D43" i="2"/>
  <c r="C43" i="2"/>
  <c r="S46" i="2"/>
  <c r="T46" i="2"/>
  <c r="M41" i="2"/>
  <c r="A44" i="2"/>
  <c r="L42" i="2"/>
  <c r="M65" i="1"/>
  <c r="I158" i="1"/>
  <c r="M139" i="1"/>
  <c r="M166" i="1"/>
  <c r="I71" i="1"/>
  <c r="I84" i="1"/>
  <c r="F62" i="1"/>
  <c r="O62" i="1" s="1"/>
  <c r="F81" i="1"/>
  <c r="O81" i="1" s="1"/>
  <c r="F100" i="1"/>
  <c r="O100" i="1" s="1"/>
  <c r="J101" i="1"/>
  <c r="N82" i="1"/>
  <c r="F138" i="1"/>
  <c r="F119" i="1"/>
  <c r="F157" i="1"/>
  <c r="N156" i="1"/>
  <c r="N70" i="1"/>
  <c r="J89" i="1"/>
  <c r="J61" i="1"/>
  <c r="O61" i="1" s="1"/>
  <c r="E83" i="1"/>
  <c r="E159" i="1"/>
  <c r="E64" i="1"/>
  <c r="E140" i="1"/>
  <c r="E121" i="1"/>
  <c r="E102" i="1"/>
  <c r="F43" i="1"/>
  <c r="L42" i="1"/>
  <c r="M41" i="1"/>
  <c r="I12" i="1"/>
  <c r="J12" i="1" s="1"/>
  <c r="H38" i="1"/>
  <c r="G37" i="1"/>
  <c r="K41" i="1"/>
  <c r="A43" i="1"/>
  <c r="B43" i="1" s="1"/>
  <c r="E43" i="2" l="1"/>
  <c r="B44" i="2"/>
  <c r="D44" i="2"/>
  <c r="C44" i="2"/>
  <c r="M42" i="2"/>
  <c r="A45" i="2"/>
  <c r="L43" i="2"/>
  <c r="M54" i="1"/>
  <c r="I73" i="1"/>
  <c r="I140" i="1"/>
  <c r="M121" i="1"/>
  <c r="M147" i="1"/>
  <c r="M161" i="1"/>
  <c r="I66" i="1"/>
  <c r="I166" i="1"/>
  <c r="F63" i="1"/>
  <c r="O63" i="1" s="1"/>
  <c r="F120" i="1"/>
  <c r="F82" i="1"/>
  <c r="O82" i="1" s="1"/>
  <c r="F101" i="1"/>
  <c r="N71" i="1"/>
  <c r="N138" i="1"/>
  <c r="F139" i="1"/>
  <c r="F158" i="1"/>
  <c r="N165" i="1"/>
  <c r="J157" i="1"/>
  <c r="O157" i="1" s="1"/>
  <c r="J102" i="1"/>
  <c r="J90" i="1"/>
  <c r="N83" i="1"/>
  <c r="J70" i="1"/>
  <c r="E103" i="1"/>
  <c r="E141" i="1"/>
  <c r="E122" i="1"/>
  <c r="E84" i="1"/>
  <c r="E160" i="1"/>
  <c r="E65" i="1"/>
  <c r="L43" i="1"/>
  <c r="F32" i="1"/>
  <c r="J42" i="1"/>
  <c r="M42" i="1"/>
  <c r="I13" i="1"/>
  <c r="J13" i="1" s="1"/>
  <c r="F38" i="1"/>
  <c r="G38" i="1"/>
  <c r="K42" i="1"/>
  <c r="A44" i="1"/>
  <c r="B44" i="1" s="1"/>
  <c r="E44" i="2" l="1"/>
  <c r="B45" i="2"/>
  <c r="D45" i="2"/>
  <c r="C45" i="2"/>
  <c r="M43" i="2"/>
  <c r="A46" i="2"/>
  <c r="L44" i="2"/>
  <c r="M55" i="1"/>
  <c r="M73" i="1"/>
  <c r="M148" i="1"/>
  <c r="I122" i="1"/>
  <c r="M128" i="1"/>
  <c r="M162" i="1"/>
  <c r="I67" i="1"/>
  <c r="I92" i="1"/>
  <c r="I74" i="1"/>
  <c r="I167" i="1"/>
  <c r="M103" i="1"/>
  <c r="I147" i="1"/>
  <c r="F83" i="1"/>
  <c r="O83" i="1" s="1"/>
  <c r="F64" i="1"/>
  <c r="O64" i="1" s="1"/>
  <c r="J71" i="1"/>
  <c r="F102" i="1"/>
  <c r="F121" i="1"/>
  <c r="F159" i="1"/>
  <c r="O159" i="1" s="1"/>
  <c r="F140" i="1"/>
  <c r="J158" i="1"/>
  <c r="O158" i="1" s="1"/>
  <c r="N166" i="1"/>
  <c r="J84" i="1"/>
  <c r="N139" i="1"/>
  <c r="N65" i="1"/>
  <c r="L44" i="1"/>
  <c r="E123" i="1"/>
  <c r="E85" i="1"/>
  <c r="E66" i="1"/>
  <c r="E104" i="1"/>
  <c r="E161" i="1"/>
  <c r="E142" i="1"/>
  <c r="H32" i="1"/>
  <c r="F33" i="1"/>
  <c r="I43" i="1"/>
  <c r="G32" i="1"/>
  <c r="M43" i="1"/>
  <c r="I14" i="1"/>
  <c r="J14" i="1" s="1"/>
  <c r="H40" i="1"/>
  <c r="G39" i="1"/>
  <c r="I45" i="1"/>
  <c r="F39" i="1"/>
  <c r="A45" i="1"/>
  <c r="B45" i="1" s="1"/>
  <c r="E45" i="2" l="1"/>
  <c r="B46" i="2"/>
  <c r="D46" i="2"/>
  <c r="C46" i="2"/>
  <c r="M44" i="2"/>
  <c r="A47" i="2"/>
  <c r="L45" i="2"/>
  <c r="I93" i="1"/>
  <c r="M144" i="1"/>
  <c r="I148" i="1"/>
  <c r="M152" i="1"/>
  <c r="I75" i="1"/>
  <c r="M104" i="1"/>
  <c r="M56" i="1"/>
  <c r="M74" i="1"/>
  <c r="M129" i="1"/>
  <c r="I123" i="1"/>
  <c r="I163" i="1"/>
  <c r="I57" i="1"/>
  <c r="F65" i="1"/>
  <c r="O65" i="1" s="1"/>
  <c r="F84" i="1"/>
  <c r="J66" i="1"/>
  <c r="F122" i="1"/>
  <c r="F103" i="1"/>
  <c r="F141" i="1"/>
  <c r="O141" i="1" s="1"/>
  <c r="J140" i="1"/>
  <c r="O140" i="1" s="1"/>
  <c r="F160" i="1"/>
  <c r="O160" i="1" s="1"/>
  <c r="J166" i="1"/>
  <c r="N161" i="1"/>
  <c r="N121" i="1"/>
  <c r="J73" i="1"/>
  <c r="N147" i="1"/>
  <c r="N54" i="1"/>
  <c r="O54" i="1" s="1"/>
  <c r="L45" i="1"/>
  <c r="E67" i="1"/>
  <c r="E143" i="1"/>
  <c r="E86" i="1"/>
  <c r="E162" i="1"/>
  <c r="E124" i="1"/>
  <c r="E105" i="1"/>
  <c r="H33" i="1"/>
  <c r="K35" i="1"/>
  <c r="G34" i="1"/>
  <c r="F34" i="1"/>
  <c r="I44" i="1"/>
  <c r="J46" i="1"/>
  <c r="G33" i="1"/>
  <c r="M44" i="1"/>
  <c r="I15" i="1"/>
  <c r="J15" i="1" s="1"/>
  <c r="G40" i="1"/>
  <c r="I46" i="1"/>
  <c r="K44" i="1"/>
  <c r="F40" i="1"/>
  <c r="A46" i="1"/>
  <c r="B46" i="1" s="1"/>
  <c r="E46" i="2" l="1"/>
  <c r="B47" i="2"/>
  <c r="D47" i="2"/>
  <c r="C47" i="2"/>
  <c r="M45" i="2"/>
  <c r="A48" i="2"/>
  <c r="L46" i="2"/>
  <c r="M57" i="1"/>
  <c r="I105" i="1"/>
  <c r="I154" i="1"/>
  <c r="M126" i="1"/>
  <c r="M153" i="1"/>
  <c r="I129" i="1"/>
  <c r="M86" i="1"/>
  <c r="M110" i="1"/>
  <c r="I58" i="1"/>
  <c r="M135" i="1"/>
  <c r="I145" i="1"/>
  <c r="I76" i="1"/>
  <c r="F66" i="1"/>
  <c r="F104" i="1"/>
  <c r="F85" i="1"/>
  <c r="N128" i="1"/>
  <c r="F123" i="1"/>
  <c r="F161" i="1"/>
  <c r="O161" i="1" s="1"/>
  <c r="N148" i="1"/>
  <c r="N162" i="1"/>
  <c r="F142" i="1"/>
  <c r="O142" i="1" s="1"/>
  <c r="J147" i="1"/>
  <c r="J92" i="1"/>
  <c r="O92" i="1" s="1"/>
  <c r="J67" i="1"/>
  <c r="J167" i="1"/>
  <c r="N55" i="1"/>
  <c r="O55" i="1" s="1"/>
  <c r="N103" i="1"/>
  <c r="N73" i="1"/>
  <c r="O73" i="1" s="1"/>
  <c r="J122" i="1"/>
  <c r="O122" i="1" s="1"/>
  <c r="J74" i="1"/>
  <c r="L46" i="1"/>
  <c r="E87" i="1"/>
  <c r="E163" i="1"/>
  <c r="E125" i="1"/>
  <c r="E106" i="1"/>
  <c r="E68" i="1"/>
  <c r="E144" i="1"/>
  <c r="F35" i="1"/>
  <c r="J37" i="1"/>
  <c r="K36" i="1"/>
  <c r="G35" i="1"/>
  <c r="F36" i="1"/>
  <c r="M45" i="1"/>
  <c r="I16" i="1"/>
  <c r="J16" i="1" s="1"/>
  <c r="G41" i="1"/>
  <c r="I47" i="1"/>
  <c r="K45" i="1"/>
  <c r="F41" i="1"/>
  <c r="J49" i="1"/>
  <c r="A47" i="1"/>
  <c r="B47" i="1" s="1"/>
  <c r="E47" i="2" l="1"/>
  <c r="B48" i="2"/>
  <c r="D48" i="2"/>
  <c r="C48" i="2"/>
  <c r="M46" i="2"/>
  <c r="A49" i="2"/>
  <c r="L47" i="2"/>
  <c r="M136" i="1"/>
  <c r="M154" i="1"/>
  <c r="M118" i="1"/>
  <c r="M91" i="1"/>
  <c r="M108" i="1"/>
  <c r="I59" i="1"/>
  <c r="M68" i="1"/>
  <c r="I110" i="1"/>
  <c r="I87" i="1"/>
  <c r="I137" i="1"/>
  <c r="I127" i="1"/>
  <c r="I155" i="1"/>
  <c r="F67" i="1"/>
  <c r="F105" i="1"/>
  <c r="J93" i="1"/>
  <c r="O93" i="1" s="1"/>
  <c r="N74" i="1"/>
  <c r="O74" i="1" s="1"/>
  <c r="F86" i="1"/>
  <c r="F124" i="1"/>
  <c r="O124" i="1" s="1"/>
  <c r="F143" i="1"/>
  <c r="O143" i="1" s="1"/>
  <c r="N144" i="1"/>
  <c r="J148" i="1"/>
  <c r="N152" i="1"/>
  <c r="O152" i="1" s="1"/>
  <c r="F162" i="1"/>
  <c r="O162" i="1" s="1"/>
  <c r="J163" i="1"/>
  <c r="N129" i="1"/>
  <c r="N104" i="1"/>
  <c r="J57" i="1"/>
  <c r="J75" i="1"/>
  <c r="O75" i="1" s="1"/>
  <c r="N56" i="1"/>
  <c r="O56" i="1" s="1"/>
  <c r="J123" i="1"/>
  <c r="O123" i="1" s="1"/>
  <c r="L47" i="1"/>
  <c r="E107" i="1"/>
  <c r="E69" i="1"/>
  <c r="E88" i="1"/>
  <c r="E164" i="1"/>
  <c r="E145" i="1"/>
  <c r="E126" i="1"/>
  <c r="K38" i="1"/>
  <c r="J38" i="1"/>
  <c r="I39" i="1"/>
  <c r="H48" i="1"/>
  <c r="F37" i="1"/>
  <c r="K37" i="1"/>
  <c r="M46" i="1"/>
  <c r="I17" i="1"/>
  <c r="J17" i="1" s="1"/>
  <c r="G42" i="1"/>
  <c r="F42" i="1"/>
  <c r="J50" i="1"/>
  <c r="A48" i="1"/>
  <c r="B48" i="1" s="1"/>
  <c r="E48" i="2" l="1"/>
  <c r="B49" i="2"/>
  <c r="D49" i="2"/>
  <c r="C49" i="2"/>
  <c r="M47" i="2"/>
  <c r="L48" i="2"/>
  <c r="A50" i="2"/>
  <c r="I69" i="1"/>
  <c r="I109" i="1"/>
  <c r="I156" i="1"/>
  <c r="M101" i="1"/>
  <c r="I138" i="1"/>
  <c r="M164" i="1"/>
  <c r="M72" i="1"/>
  <c r="I120" i="1"/>
  <c r="M119" i="1"/>
  <c r="I91" i="1"/>
  <c r="M90" i="1"/>
  <c r="M137" i="1"/>
  <c r="F68" i="1"/>
  <c r="J58" i="1"/>
  <c r="O58" i="1" s="1"/>
  <c r="F87" i="1"/>
  <c r="F106" i="1"/>
  <c r="O106" i="1" s="1"/>
  <c r="F125" i="1"/>
  <c r="O125" i="1" s="1"/>
  <c r="F144" i="1"/>
  <c r="O144" i="1" s="1"/>
  <c r="F163" i="1"/>
  <c r="N110" i="1"/>
  <c r="J154" i="1"/>
  <c r="N135" i="1"/>
  <c r="O135" i="1" s="1"/>
  <c r="J145" i="1"/>
  <c r="N57" i="1"/>
  <c r="O57" i="1" s="1"/>
  <c r="N86" i="1"/>
  <c r="N126" i="1"/>
  <c r="N153" i="1"/>
  <c r="O153" i="1" s="1"/>
  <c r="J129" i="1"/>
  <c r="J105" i="1"/>
  <c r="O105" i="1" s="1"/>
  <c r="J76" i="1"/>
  <c r="O76" i="1" s="1"/>
  <c r="L48" i="1"/>
  <c r="E127" i="1"/>
  <c r="E165" i="1"/>
  <c r="E146" i="1"/>
  <c r="E108" i="1"/>
  <c r="E89" i="1"/>
  <c r="E70" i="1"/>
  <c r="F47" i="1"/>
  <c r="G50" i="1"/>
  <c r="J40" i="1"/>
  <c r="I40" i="1"/>
  <c r="K39" i="1"/>
  <c r="G49" i="1"/>
  <c r="H41" i="1"/>
  <c r="J39" i="1"/>
  <c r="M47" i="1"/>
  <c r="I18" i="1"/>
  <c r="J18" i="1" s="1"/>
  <c r="H45" i="1"/>
  <c r="A49" i="1"/>
  <c r="B49" i="1" s="1"/>
  <c r="E49" i="2" l="1"/>
  <c r="B50" i="2"/>
  <c r="L50" i="2" s="1"/>
  <c r="D50" i="2"/>
  <c r="C50" i="2"/>
  <c r="M48" i="2"/>
  <c r="L49" i="2"/>
  <c r="F88" i="1"/>
  <c r="O88" i="1" s="1"/>
  <c r="F69" i="1"/>
  <c r="J87" i="1"/>
  <c r="O87" i="1" s="1"/>
  <c r="F126" i="1"/>
  <c r="O126" i="1" s="1"/>
  <c r="N136" i="1"/>
  <c r="O136" i="1" s="1"/>
  <c r="F145" i="1"/>
  <c r="F164" i="1"/>
  <c r="F107" i="1"/>
  <c r="O107" i="1" s="1"/>
  <c r="N154" i="1"/>
  <c r="O154" i="1" s="1"/>
  <c r="J155" i="1"/>
  <c r="O155" i="1" s="1"/>
  <c r="N118" i="1"/>
  <c r="O118" i="1" s="1"/>
  <c r="J137" i="1"/>
  <c r="N91" i="1"/>
  <c r="J59" i="1"/>
  <c r="O59" i="1" s="1"/>
  <c r="J110" i="1"/>
  <c r="N108" i="1"/>
  <c r="N68" i="1"/>
  <c r="J127" i="1"/>
  <c r="I85" i="1"/>
  <c r="M146" i="1"/>
  <c r="I139" i="1"/>
  <c r="M66" i="1"/>
  <c r="I103" i="1"/>
  <c r="M167" i="1"/>
  <c r="M84" i="1"/>
  <c r="I165" i="1"/>
  <c r="M102" i="1"/>
  <c r="I121" i="1"/>
  <c r="M120" i="1"/>
  <c r="I72" i="1"/>
  <c r="E71" i="1"/>
  <c r="E147" i="1"/>
  <c r="E109" i="1"/>
  <c r="E128" i="1"/>
  <c r="E90" i="1"/>
  <c r="E166" i="1"/>
  <c r="F44" i="1"/>
  <c r="L49" i="1"/>
  <c r="F50" i="1"/>
  <c r="J41" i="1"/>
  <c r="I42" i="1"/>
  <c r="H42" i="1"/>
  <c r="K50" i="1"/>
  <c r="G43" i="1"/>
  <c r="H43" i="1"/>
  <c r="I41" i="1"/>
  <c r="M48" i="1"/>
  <c r="I19" i="1"/>
  <c r="J19" i="1" s="1"/>
  <c r="H46" i="1"/>
  <c r="H50" i="1"/>
  <c r="I50" i="1"/>
  <c r="F48" i="1"/>
  <c r="K48" i="1"/>
  <c r="A50" i="1"/>
  <c r="B50" i="1" s="1"/>
  <c r="E50" i="2" l="1"/>
  <c r="M50" i="2"/>
  <c r="M49" i="2"/>
  <c r="F89" i="1"/>
  <c r="O89" i="1" s="1"/>
  <c r="J69" i="1"/>
  <c r="O69" i="1" s="1"/>
  <c r="N101" i="1"/>
  <c r="O101" i="1" s="1"/>
  <c r="F108" i="1"/>
  <c r="O108" i="1" s="1"/>
  <c r="J109" i="1"/>
  <c r="F70" i="1"/>
  <c r="O70" i="1" s="1"/>
  <c r="J138" i="1"/>
  <c r="O138" i="1" s="1"/>
  <c r="F127" i="1"/>
  <c r="J156" i="1"/>
  <c r="O156" i="1" s="1"/>
  <c r="N164" i="1"/>
  <c r="F165" i="1"/>
  <c r="N90" i="1"/>
  <c r="F146" i="1"/>
  <c r="J120" i="1"/>
  <c r="N137" i="1"/>
  <c r="O137" i="1" s="1"/>
  <c r="J91" i="1"/>
  <c r="N72" i="1"/>
  <c r="N119" i="1"/>
  <c r="O119" i="1" s="1"/>
  <c r="M67" i="1"/>
  <c r="M85" i="1"/>
  <c r="M109" i="1"/>
  <c r="I164" i="1"/>
  <c r="I146" i="1"/>
  <c r="I128" i="1"/>
  <c r="M145" i="1"/>
  <c r="M163" i="1"/>
  <c r="I104" i="1"/>
  <c r="I68" i="1"/>
  <c r="I86" i="1"/>
  <c r="M127" i="1"/>
  <c r="L50" i="1"/>
  <c r="E91" i="1"/>
  <c r="E167" i="1"/>
  <c r="E72" i="1"/>
  <c r="E148" i="1"/>
  <c r="E129" i="1"/>
  <c r="E110" i="1"/>
  <c r="H44" i="1"/>
  <c r="K47" i="1"/>
  <c r="J48" i="1"/>
  <c r="J47" i="1"/>
  <c r="I48" i="1"/>
  <c r="K46" i="1"/>
  <c r="H49" i="1"/>
  <c r="I49" i="1"/>
  <c r="G44" i="1"/>
  <c r="F45" i="1"/>
  <c r="G45" i="1"/>
  <c r="M49" i="1"/>
  <c r="I20" i="1"/>
  <c r="J20" i="1" s="1"/>
  <c r="F49" i="1"/>
  <c r="G46" i="1"/>
  <c r="G47" i="1"/>
  <c r="H47" i="1"/>
  <c r="K49" i="1"/>
  <c r="F46" i="1"/>
  <c r="F90" i="1" l="1"/>
  <c r="O90" i="1" s="1"/>
  <c r="N66" i="1"/>
  <c r="O66" i="1" s="1"/>
  <c r="J85" i="1"/>
  <c r="F109" i="1"/>
  <c r="F71" i="1"/>
  <c r="O71" i="1" s="1"/>
  <c r="J72" i="1"/>
  <c r="F128" i="1"/>
  <c r="F147" i="1"/>
  <c r="O147" i="1" s="1"/>
  <c r="F166" i="1"/>
  <c r="O166" i="1" s="1"/>
  <c r="N146" i="1"/>
  <c r="J165" i="1"/>
  <c r="O165" i="1" s="1"/>
  <c r="J103" i="1"/>
  <c r="O103" i="1" s="1"/>
  <c r="N167" i="1"/>
  <c r="J139" i="1"/>
  <c r="O139" i="1" s="1"/>
  <c r="J121" i="1"/>
  <c r="O121" i="1" s="1"/>
  <c r="N84" i="1"/>
  <c r="O84" i="1" s="1"/>
  <c r="N102" i="1"/>
  <c r="O102" i="1" s="1"/>
  <c r="N120" i="1"/>
  <c r="O120" i="1" s="1"/>
  <c r="M50" i="1"/>
  <c r="F72" i="1" l="1"/>
  <c r="O72" i="1" s="1"/>
  <c r="F91" i="1"/>
  <c r="O91" i="1" s="1"/>
  <c r="N85" i="1"/>
  <c r="O85" i="1" s="1"/>
  <c r="N109" i="1"/>
  <c r="O109" i="1" s="1"/>
  <c r="J128" i="1"/>
  <c r="O128" i="1" s="1"/>
  <c r="F110" i="1"/>
  <c r="O110" i="1" s="1"/>
  <c r="F129" i="1"/>
  <c r="O129" i="1" s="1"/>
  <c r="F148" i="1"/>
  <c r="O148" i="1" s="1"/>
  <c r="J164" i="1"/>
  <c r="O164" i="1" s="1"/>
  <c r="J104" i="1"/>
  <c r="O104" i="1" s="1"/>
  <c r="J146" i="1"/>
  <c r="O146" i="1" s="1"/>
  <c r="F167" i="1"/>
  <c r="O167" i="1" s="1"/>
  <c r="N163" i="1"/>
  <c r="O163" i="1" s="1"/>
  <c r="N127" i="1"/>
  <c r="O127" i="1" s="1"/>
  <c r="J86" i="1"/>
  <c r="O86" i="1" s="1"/>
  <c r="J68" i="1"/>
  <c r="O68" i="1" s="1"/>
  <c r="N67" i="1"/>
  <c r="O67" i="1" s="1"/>
  <c r="N145" i="1"/>
  <c r="O145" i="1" s="1"/>
  <c r="O170" i="1" l="1"/>
  <c r="E32" i="2"/>
  <c r="D111" i="2" l="1"/>
  <c r="F159" i="2"/>
  <c r="K32" i="2"/>
  <c r="F32" i="2"/>
  <c r="A97" i="2"/>
  <c r="F45" i="2"/>
  <c r="A128" i="2"/>
  <c r="A141" i="2"/>
  <c r="A113" i="2"/>
  <c r="A107" i="2"/>
  <c r="A110" i="2"/>
  <c r="A83" i="2"/>
  <c r="I46" i="2"/>
  <c r="A119" i="2"/>
  <c r="A161" i="2"/>
  <c r="I42" i="2"/>
  <c r="A153" i="2"/>
  <c r="A124" i="2"/>
  <c r="J44" i="2"/>
  <c r="K40" i="2"/>
  <c r="K34" i="2"/>
  <c r="H39" i="2"/>
  <c r="J42" i="2"/>
  <c r="A62" i="2"/>
  <c r="A129" i="2"/>
  <c r="D54" i="2"/>
  <c r="D101" i="2"/>
  <c r="D67" i="2"/>
  <c r="D141" i="2"/>
  <c r="E129" i="2"/>
  <c r="I32" i="2"/>
  <c r="A138" i="2"/>
  <c r="A116" i="2"/>
  <c r="A167" i="2"/>
  <c r="A154" i="2"/>
  <c r="A73" i="2"/>
  <c r="A106" i="2"/>
  <c r="A95" i="2"/>
  <c r="G39" i="2"/>
  <c r="F49" i="2"/>
  <c r="A66" i="2"/>
  <c r="A166" i="2"/>
  <c r="F46" i="2"/>
  <c r="A67" i="2"/>
  <c r="A108" i="2"/>
  <c r="H42" i="2"/>
  <c r="A98" i="2"/>
  <c r="G25" i="2"/>
  <c r="K48" i="2"/>
  <c r="F24" i="2"/>
  <c r="A155" i="2"/>
  <c r="A125" i="2"/>
  <c r="D96" i="2"/>
  <c r="D97" i="2"/>
  <c r="F117" i="2"/>
  <c r="D143" i="2"/>
  <c r="J32" i="2"/>
  <c r="A74" i="2"/>
  <c r="A78" i="2"/>
  <c r="H36" i="2"/>
  <c r="F41" i="2"/>
  <c r="A126" i="2"/>
  <c r="F28" i="2"/>
  <c r="K33" i="2"/>
  <c r="A164" i="2"/>
  <c r="I50" i="2"/>
  <c r="K49" i="2"/>
  <c r="M25" i="2"/>
  <c r="A143" i="2"/>
  <c r="A147" i="2"/>
  <c r="A65" i="2"/>
  <c r="F44" i="2"/>
  <c r="A99" i="2"/>
  <c r="A151" i="2"/>
  <c r="J48" i="2"/>
  <c r="I49" i="2"/>
  <c r="H40" i="2"/>
  <c r="A71" i="2"/>
  <c r="F54" i="2"/>
  <c r="D57" i="2"/>
  <c r="D145" i="2"/>
  <c r="E158" i="2"/>
  <c r="N24" i="2"/>
  <c r="A160" i="2"/>
  <c r="A70" i="2"/>
  <c r="H45" i="2"/>
  <c r="A101" i="2"/>
  <c r="A88" i="2"/>
  <c r="G46" i="2"/>
  <c r="A140" i="2"/>
  <c r="A94" i="2"/>
  <c r="A111" i="2"/>
  <c r="I43" i="2"/>
  <c r="K41" i="2"/>
  <c r="N26" i="2"/>
  <c r="H47" i="2"/>
  <c r="A91" i="2"/>
  <c r="A63" i="2"/>
  <c r="A76" i="2"/>
  <c r="J45" i="2"/>
  <c r="G44" i="2"/>
  <c r="A123" i="2"/>
  <c r="E64" i="2"/>
  <c r="D81" i="2"/>
  <c r="E113" i="2"/>
  <c r="D159" i="2"/>
  <c r="D162" i="2"/>
  <c r="D160" i="2"/>
  <c r="D123" i="2"/>
  <c r="D157" i="2"/>
  <c r="D144" i="2"/>
  <c r="D135" i="2"/>
  <c r="D148" i="2"/>
  <c r="D112" i="2"/>
  <c r="D164" i="2"/>
  <c r="D147" i="2"/>
  <c r="D130" i="2"/>
  <c r="D121" i="2"/>
  <c r="D118" i="2"/>
  <c r="D119" i="2"/>
  <c r="D92" i="2"/>
  <c r="D153" i="2"/>
  <c r="D138" i="2"/>
  <c r="D120" i="2"/>
  <c r="D146" i="2"/>
  <c r="D142" i="2"/>
  <c r="D115" i="2"/>
  <c r="D113" i="2"/>
  <c r="D137" i="2"/>
  <c r="D116" i="2"/>
  <c r="D167" i="2"/>
  <c r="D163" i="2"/>
  <c r="D132" i="2"/>
  <c r="D125" i="2"/>
  <c r="D152" i="2"/>
  <c r="D165" i="2"/>
  <c r="D131" i="2"/>
  <c r="D158" i="2"/>
  <c r="D114" i="2"/>
  <c r="D139" i="2"/>
  <c r="D89" i="2"/>
  <c r="D86" i="2"/>
  <c r="D107" i="2"/>
  <c r="D69" i="2"/>
  <c r="D78" i="2"/>
  <c r="D75" i="2"/>
  <c r="D102" i="2"/>
  <c r="D66" i="2"/>
  <c r="D85" i="2"/>
  <c r="D94" i="2"/>
  <c r="D62" i="2"/>
  <c r="D95" i="2"/>
  <c r="K35" i="2"/>
  <c r="I27" i="2"/>
  <c r="D151" i="2"/>
  <c r="D133" i="2"/>
  <c r="D150" i="2"/>
  <c r="D155" i="2"/>
  <c r="D124" i="2"/>
  <c r="D110" i="2"/>
  <c r="D83" i="2"/>
  <c r="D55" i="2"/>
  <c r="D90" i="2"/>
  <c r="D56" i="2"/>
  <c r="D64" i="2"/>
  <c r="D91" i="2"/>
  <c r="D88" i="2"/>
  <c r="D76" i="2"/>
  <c r="D70" i="2"/>
  <c r="D72" i="2"/>
  <c r="D58" i="2"/>
  <c r="A144" i="2"/>
  <c r="H48" i="2"/>
  <c r="F42" i="2"/>
  <c r="D154" i="2"/>
  <c r="D127" i="2"/>
  <c r="D161" i="2"/>
  <c r="D136" i="2"/>
  <c r="D122" i="2"/>
  <c r="D93" i="2"/>
  <c r="D68" i="2"/>
  <c r="D84" i="2"/>
  <c r="D59" i="2"/>
  <c r="H32" i="2"/>
  <c r="G32" i="2"/>
  <c r="A92" i="2"/>
  <c r="J35" i="2"/>
  <c r="A117" i="2"/>
  <c r="A82" i="2"/>
  <c r="A130" i="2"/>
  <c r="K27" i="2"/>
  <c r="A104" i="2"/>
  <c r="G36" i="2"/>
  <c r="A59" i="2"/>
  <c r="A58" i="2"/>
  <c r="A122" i="2"/>
  <c r="G34" i="2"/>
  <c r="A109" i="2"/>
  <c r="A135" i="2"/>
  <c r="A68" i="2"/>
  <c r="H33" i="2"/>
  <c r="F43" i="2"/>
  <c r="A55" i="2"/>
  <c r="A75" i="2"/>
  <c r="K36" i="2"/>
  <c r="K45" i="2"/>
  <c r="G48" i="2"/>
  <c r="I41" i="2"/>
  <c r="A54" i="2"/>
  <c r="F35" i="2"/>
  <c r="H34" i="2"/>
  <c r="A162" i="2"/>
  <c r="A105" i="2"/>
  <c r="G33" i="2"/>
  <c r="I45" i="2"/>
  <c r="A72" i="2"/>
  <c r="H35" i="2"/>
  <c r="F39" i="2"/>
  <c r="H49" i="2"/>
  <c r="K46" i="2"/>
  <c r="A132" i="2"/>
  <c r="A89" i="2"/>
  <c r="F34" i="2"/>
  <c r="I37" i="2"/>
  <c r="A77" i="2"/>
  <c r="A90" i="2"/>
  <c r="K25" i="2"/>
  <c r="G35" i="2"/>
  <c r="A139" i="2"/>
  <c r="H46" i="2"/>
  <c r="G40" i="2"/>
  <c r="J41" i="2"/>
  <c r="H43" i="2"/>
  <c r="A69" i="2"/>
  <c r="A60" i="2"/>
  <c r="A158" i="2"/>
  <c r="L26" i="2"/>
  <c r="J33" i="2"/>
  <c r="A127" i="2"/>
  <c r="A150" i="2"/>
  <c r="I40" i="2"/>
  <c r="J47" i="2"/>
  <c r="A118" i="2"/>
  <c r="A79" i="2"/>
  <c r="I33" i="2"/>
  <c r="D80" i="2"/>
  <c r="D98" i="2"/>
  <c r="D100" i="2"/>
  <c r="D82" i="2"/>
  <c r="D65" i="2"/>
  <c r="D106" i="2"/>
  <c r="D71" i="2"/>
  <c r="D61" i="2"/>
  <c r="D79" i="2"/>
  <c r="D77" i="2"/>
  <c r="D166" i="2"/>
  <c r="D129" i="2"/>
  <c r="G37" i="2"/>
  <c r="A57" i="2"/>
  <c r="H24" i="2"/>
  <c r="K37" i="2"/>
  <c r="A152" i="2"/>
  <c r="A56" i="2"/>
  <c r="I35" i="2"/>
  <c r="F47" i="2"/>
  <c r="I44" i="2"/>
  <c r="H50" i="2"/>
  <c r="A114" i="2"/>
  <c r="A85" i="2"/>
  <c r="I47" i="2"/>
  <c r="F38" i="2"/>
  <c r="A157" i="2"/>
  <c r="H38" i="2"/>
  <c r="I25" i="2"/>
  <c r="A137" i="2"/>
  <c r="A136" i="2"/>
  <c r="N28" i="2"/>
  <c r="K50" i="2"/>
  <c r="J26" i="2"/>
  <c r="J38" i="2"/>
  <c r="L24" i="2"/>
  <c r="A133" i="2"/>
  <c r="J50" i="2"/>
  <c r="J39" i="2"/>
  <c r="A121" i="2"/>
  <c r="H37" i="2"/>
  <c r="F48" i="2"/>
  <c r="A134" i="2"/>
  <c r="A142" i="2"/>
  <c r="J28" i="2"/>
  <c r="G38" i="2"/>
  <c r="K38" i="2"/>
  <c r="H26" i="2"/>
  <c r="A61" i="2"/>
  <c r="A93" i="2"/>
  <c r="F26" i="2"/>
  <c r="A112" i="2"/>
  <c r="J24" i="2"/>
  <c r="I36" i="2"/>
  <c r="G42" i="2"/>
  <c r="A156" i="2"/>
  <c r="A81" i="2"/>
  <c r="A131" i="2"/>
  <c r="F33" i="2"/>
  <c r="J46" i="2"/>
  <c r="D73" i="2"/>
  <c r="D105" i="2"/>
  <c r="D63" i="2"/>
  <c r="D103" i="2"/>
  <c r="D87" i="2"/>
  <c r="D108" i="2"/>
  <c r="D99" i="2"/>
  <c r="D104" i="2"/>
  <c r="D117" i="2"/>
  <c r="D126" i="2"/>
  <c r="D134" i="2"/>
  <c r="D156" i="2"/>
  <c r="D149" i="2"/>
  <c r="F129" i="2"/>
  <c r="I48" i="2"/>
  <c r="A148" i="2"/>
  <c r="A145" i="2"/>
  <c r="I34" i="2"/>
  <c r="G45" i="2"/>
  <c r="A102" i="2"/>
  <c r="A86" i="2"/>
  <c r="K42" i="2"/>
  <c r="J49" i="2"/>
  <c r="G49" i="2"/>
  <c r="H41" i="2"/>
  <c r="A149" i="2"/>
  <c r="I38" i="2"/>
  <c r="K47" i="2"/>
  <c r="A100" i="2"/>
  <c r="A120" i="2"/>
  <c r="F40" i="2"/>
  <c r="A96" i="2"/>
  <c r="A103" i="2"/>
  <c r="A146" i="2"/>
  <c r="K43" i="2"/>
  <c r="F37" i="2"/>
  <c r="G50" i="2"/>
  <c r="H44" i="2"/>
  <c r="A80" i="2"/>
  <c r="H28" i="2"/>
  <c r="A165" i="2"/>
  <c r="A163" i="2"/>
  <c r="A159" i="2"/>
  <c r="L28" i="2"/>
  <c r="A64" i="2"/>
  <c r="A87" i="2"/>
  <c r="A84" i="2"/>
  <c r="J34" i="2"/>
  <c r="J40" i="2"/>
  <c r="K39" i="2"/>
  <c r="G43" i="2"/>
  <c r="J37" i="2"/>
  <c r="F36" i="2"/>
  <c r="J43" i="2"/>
  <c r="G27" i="2"/>
  <c r="G41" i="2"/>
  <c r="G47" i="2"/>
  <c r="I39" i="2"/>
  <c r="A115" i="2"/>
  <c r="J36" i="2"/>
  <c r="M27" i="2"/>
  <c r="K44" i="2"/>
  <c r="F50" i="2"/>
  <c r="D60" i="2"/>
  <c r="D74" i="2"/>
  <c r="D109" i="2"/>
  <c r="D140" i="2"/>
  <c r="D128" i="2"/>
  <c r="Q81" i="2" l="1"/>
  <c r="Q57" i="2"/>
  <c r="Q143" i="2"/>
  <c r="Q67" i="2"/>
  <c r="Q101" i="2"/>
  <c r="Q97" i="2"/>
  <c r="Q145" i="2"/>
  <c r="Q96" i="2"/>
  <c r="Q141" i="2"/>
  <c r="Q111" i="2"/>
  <c r="Q54" i="2"/>
  <c r="L128" i="2"/>
  <c r="Q128" i="2"/>
  <c r="L60" i="2"/>
  <c r="Q60" i="2"/>
  <c r="L140" i="2"/>
  <c r="Q140" i="2"/>
  <c r="L134" i="2"/>
  <c r="Q134" i="2"/>
  <c r="L99" i="2"/>
  <c r="Q99" i="2"/>
  <c r="L63" i="2"/>
  <c r="Q63" i="2"/>
  <c r="L166" i="2"/>
  <c r="Q166" i="2"/>
  <c r="L71" i="2"/>
  <c r="Q71" i="2"/>
  <c r="L100" i="2"/>
  <c r="Q100" i="2"/>
  <c r="L93" i="2"/>
  <c r="Q93" i="2"/>
  <c r="L127" i="2"/>
  <c r="Q127" i="2"/>
  <c r="L76" i="2"/>
  <c r="Q76" i="2"/>
  <c r="L56" i="2"/>
  <c r="Q56" i="2"/>
  <c r="L110" i="2"/>
  <c r="Q110" i="2"/>
  <c r="L133" i="2"/>
  <c r="Q133" i="2"/>
  <c r="L95" i="2"/>
  <c r="Q95" i="2"/>
  <c r="L66" i="2"/>
  <c r="Q66" i="2"/>
  <c r="L69" i="2"/>
  <c r="Q69" i="2"/>
  <c r="L139" i="2"/>
  <c r="Q139" i="2"/>
  <c r="L165" i="2"/>
  <c r="Q165" i="2"/>
  <c r="L163" i="2"/>
  <c r="Q163" i="2"/>
  <c r="L113" i="2"/>
  <c r="Q113" i="2"/>
  <c r="L120" i="2"/>
  <c r="Q120" i="2"/>
  <c r="L119" i="2"/>
  <c r="Q119" i="2"/>
  <c r="L147" i="2"/>
  <c r="Q147" i="2"/>
  <c r="L135" i="2"/>
  <c r="Q135" i="2"/>
  <c r="L160" i="2"/>
  <c r="Q160" i="2"/>
  <c r="L109" i="2"/>
  <c r="Q109" i="2"/>
  <c r="L126" i="2"/>
  <c r="Q126" i="2"/>
  <c r="L108" i="2"/>
  <c r="Q108" i="2"/>
  <c r="L105" i="2"/>
  <c r="Q105" i="2"/>
  <c r="L77" i="2"/>
  <c r="Q77" i="2"/>
  <c r="L106" i="2"/>
  <c r="Q106" i="2"/>
  <c r="L98" i="2"/>
  <c r="Q98" i="2"/>
  <c r="L59" i="2"/>
  <c r="Q59" i="2"/>
  <c r="L122" i="2"/>
  <c r="Q122" i="2"/>
  <c r="L154" i="2"/>
  <c r="Q154" i="2"/>
  <c r="L58" i="2"/>
  <c r="Q58" i="2"/>
  <c r="L88" i="2"/>
  <c r="Q88" i="2"/>
  <c r="L90" i="2"/>
  <c r="Q90" i="2"/>
  <c r="L124" i="2"/>
  <c r="Q124" i="2"/>
  <c r="L151" i="2"/>
  <c r="Q151" i="2"/>
  <c r="L62" i="2"/>
  <c r="Q62" i="2"/>
  <c r="L102" i="2"/>
  <c r="Q102" i="2"/>
  <c r="L107" i="2"/>
  <c r="Q107" i="2"/>
  <c r="L114" i="2"/>
  <c r="Q114" i="2"/>
  <c r="L152" i="2"/>
  <c r="Q152" i="2"/>
  <c r="L167" i="2"/>
  <c r="Q167" i="2"/>
  <c r="L115" i="2"/>
  <c r="Q115" i="2"/>
  <c r="L138" i="2"/>
  <c r="Q138" i="2"/>
  <c r="L118" i="2"/>
  <c r="Q118" i="2"/>
  <c r="L164" i="2"/>
  <c r="Q164" i="2"/>
  <c r="L144" i="2"/>
  <c r="Q144" i="2"/>
  <c r="L162" i="2"/>
  <c r="Q162" i="2"/>
  <c r="L74" i="2"/>
  <c r="Q74" i="2"/>
  <c r="L149" i="2"/>
  <c r="Q149" i="2"/>
  <c r="L117" i="2"/>
  <c r="Q117" i="2"/>
  <c r="L87" i="2"/>
  <c r="Q87" i="2"/>
  <c r="L73" i="2"/>
  <c r="Q73" i="2"/>
  <c r="L79" i="2"/>
  <c r="Q79" i="2"/>
  <c r="L65" i="2"/>
  <c r="Q65" i="2"/>
  <c r="L80" i="2"/>
  <c r="Q80" i="2"/>
  <c r="L84" i="2"/>
  <c r="Q84" i="2"/>
  <c r="L136" i="2"/>
  <c r="Q136" i="2"/>
  <c r="L72" i="2"/>
  <c r="Q72" i="2"/>
  <c r="L91" i="2"/>
  <c r="Q91" i="2"/>
  <c r="L55" i="2"/>
  <c r="Q55" i="2"/>
  <c r="L155" i="2"/>
  <c r="Q155" i="2"/>
  <c r="L94" i="2"/>
  <c r="Q94" i="2"/>
  <c r="L75" i="2"/>
  <c r="Q75" i="2"/>
  <c r="L86" i="2"/>
  <c r="Q86" i="2"/>
  <c r="L158" i="2"/>
  <c r="Q158" i="2"/>
  <c r="L125" i="2"/>
  <c r="Q125" i="2"/>
  <c r="L116" i="2"/>
  <c r="Q116" i="2"/>
  <c r="L142" i="2"/>
  <c r="Q142" i="2"/>
  <c r="L153" i="2"/>
  <c r="Q153" i="2"/>
  <c r="L121" i="2"/>
  <c r="Q121" i="2"/>
  <c r="L112" i="2"/>
  <c r="Q112" i="2"/>
  <c r="L157" i="2"/>
  <c r="Q157" i="2"/>
  <c r="L159" i="2"/>
  <c r="Q159" i="2"/>
  <c r="L156" i="2"/>
  <c r="Q156" i="2"/>
  <c r="L104" i="2"/>
  <c r="Q104" i="2"/>
  <c r="L103" i="2"/>
  <c r="Q103" i="2"/>
  <c r="L129" i="2"/>
  <c r="Q129" i="2"/>
  <c r="L61" i="2"/>
  <c r="Q61" i="2"/>
  <c r="L82" i="2"/>
  <c r="Q82" i="2"/>
  <c r="L68" i="2"/>
  <c r="Q68" i="2"/>
  <c r="L161" i="2"/>
  <c r="Q161" i="2"/>
  <c r="L70" i="2"/>
  <c r="Q70" i="2"/>
  <c r="L64" i="2"/>
  <c r="Q64" i="2"/>
  <c r="L83" i="2"/>
  <c r="Q83" i="2"/>
  <c r="L150" i="2"/>
  <c r="Q150" i="2"/>
  <c r="L85" i="2"/>
  <c r="Q85" i="2"/>
  <c r="L78" i="2"/>
  <c r="Q78" i="2"/>
  <c r="L89" i="2"/>
  <c r="Q89" i="2"/>
  <c r="L131" i="2"/>
  <c r="Q131" i="2"/>
  <c r="L132" i="2"/>
  <c r="Q132" i="2"/>
  <c r="L137" i="2"/>
  <c r="Q137" i="2"/>
  <c r="L146" i="2"/>
  <c r="Q146" i="2"/>
  <c r="L92" i="2"/>
  <c r="Q92" i="2"/>
  <c r="L130" i="2"/>
  <c r="Q130" i="2"/>
  <c r="L148" i="2"/>
  <c r="Q148" i="2"/>
  <c r="L123" i="2"/>
  <c r="Q123" i="2"/>
  <c r="P81" i="2"/>
  <c r="L81" i="2"/>
  <c r="K57" i="2"/>
  <c r="L57" i="2"/>
  <c r="P143" i="2"/>
  <c r="L143" i="2"/>
  <c r="K67" i="2"/>
  <c r="L67" i="2"/>
  <c r="P101" i="2"/>
  <c r="L101" i="2"/>
  <c r="P97" i="2"/>
  <c r="L97" i="2"/>
  <c r="P145" i="2"/>
  <c r="L145" i="2"/>
  <c r="K96" i="2"/>
  <c r="L96" i="2"/>
  <c r="K141" i="2"/>
  <c r="L141" i="2"/>
  <c r="P111" i="2"/>
  <c r="L111" i="2"/>
  <c r="P54" i="2"/>
  <c r="L54" i="2"/>
  <c r="K111" i="2"/>
  <c r="J117" i="2"/>
  <c r="E159" i="2"/>
  <c r="J129" i="2"/>
  <c r="O159" i="2"/>
  <c r="J159" i="2"/>
  <c r="K81" i="2"/>
  <c r="K143" i="2"/>
  <c r="P67" i="2"/>
  <c r="O113" i="2"/>
  <c r="K145" i="2"/>
  <c r="P96" i="2"/>
  <c r="P141" i="2"/>
  <c r="P57" i="2"/>
  <c r="O129" i="2"/>
  <c r="F113" i="2"/>
  <c r="K97" i="2"/>
  <c r="F158" i="2"/>
  <c r="K54" i="2"/>
  <c r="O54" i="2"/>
  <c r="J64" i="2"/>
  <c r="E117" i="2"/>
  <c r="F64" i="2"/>
  <c r="K101" i="2"/>
  <c r="J54" i="2"/>
  <c r="E54" i="2"/>
  <c r="K140" i="2"/>
  <c r="P140" i="2"/>
  <c r="P126" i="2"/>
  <c r="K126" i="2"/>
  <c r="J149" i="2"/>
  <c r="O149" i="2"/>
  <c r="E149" i="2"/>
  <c r="F149" i="2"/>
  <c r="O65" i="2"/>
  <c r="J65" i="2"/>
  <c r="E65" i="2"/>
  <c r="F65" i="2"/>
  <c r="P166" i="2"/>
  <c r="K166" i="2"/>
  <c r="P79" i="2"/>
  <c r="K79" i="2"/>
  <c r="K71" i="2"/>
  <c r="P71" i="2"/>
  <c r="K106" i="2"/>
  <c r="P106" i="2"/>
  <c r="J105" i="2"/>
  <c r="E105" i="2"/>
  <c r="F105" i="2"/>
  <c r="O105" i="2"/>
  <c r="J126" i="2"/>
  <c r="E126" i="2"/>
  <c r="O126" i="2"/>
  <c r="I126" i="2" s="1"/>
  <c r="F126" i="2"/>
  <c r="K93" i="2"/>
  <c r="P93" i="2"/>
  <c r="F118" i="2"/>
  <c r="E118" i="2"/>
  <c r="O118" i="2"/>
  <c r="J118" i="2"/>
  <c r="F155" i="2"/>
  <c r="E155" i="2"/>
  <c r="O155" i="2"/>
  <c r="J155" i="2"/>
  <c r="P72" i="2"/>
  <c r="K72" i="2"/>
  <c r="F87" i="2"/>
  <c r="J87" i="2"/>
  <c r="O87" i="2"/>
  <c r="E87" i="2"/>
  <c r="K91" i="2"/>
  <c r="P91" i="2"/>
  <c r="O124" i="2"/>
  <c r="J124" i="2"/>
  <c r="F124" i="2"/>
  <c r="E124" i="2"/>
  <c r="O90" i="2"/>
  <c r="E90" i="2"/>
  <c r="J90" i="2"/>
  <c r="F90" i="2"/>
  <c r="P110" i="2"/>
  <c r="K110" i="2"/>
  <c r="P155" i="2"/>
  <c r="K155" i="2"/>
  <c r="F102" i="2"/>
  <c r="O102" i="2"/>
  <c r="J102" i="2"/>
  <c r="E102" i="2"/>
  <c r="E145" i="2"/>
  <c r="F145" i="2"/>
  <c r="O145" i="2"/>
  <c r="I145" i="2" s="1"/>
  <c r="J145" i="2"/>
  <c r="K62" i="2"/>
  <c r="P62" i="2"/>
  <c r="F77" i="2"/>
  <c r="O77" i="2"/>
  <c r="J77" i="2"/>
  <c r="E77" i="2"/>
  <c r="K66" i="2"/>
  <c r="P66" i="2"/>
  <c r="O72" i="2"/>
  <c r="I72" i="2" s="1"/>
  <c r="J72" i="2"/>
  <c r="H72" i="2" s="1"/>
  <c r="F72" i="2"/>
  <c r="E72" i="2"/>
  <c r="P69" i="2"/>
  <c r="K69" i="2"/>
  <c r="P89" i="2"/>
  <c r="K89" i="2"/>
  <c r="F132" i="2"/>
  <c r="O132" i="2"/>
  <c r="J132" i="2"/>
  <c r="E132" i="2"/>
  <c r="K158" i="2"/>
  <c r="P158" i="2"/>
  <c r="J121" i="2"/>
  <c r="F121" i="2"/>
  <c r="E121" i="2"/>
  <c r="O121" i="2"/>
  <c r="J128" i="2"/>
  <c r="F128" i="2"/>
  <c r="E128" i="2"/>
  <c r="O128" i="2"/>
  <c r="F137" i="2"/>
  <c r="E137" i="2"/>
  <c r="J137" i="2"/>
  <c r="O137" i="2"/>
  <c r="O73" i="2"/>
  <c r="E73" i="2"/>
  <c r="F73" i="2"/>
  <c r="J73" i="2"/>
  <c r="F134" i="2"/>
  <c r="O134" i="2"/>
  <c r="J134" i="2"/>
  <c r="E134" i="2"/>
  <c r="P116" i="2"/>
  <c r="K116" i="2"/>
  <c r="K115" i="2"/>
  <c r="P115" i="2"/>
  <c r="P138" i="2"/>
  <c r="K138" i="2"/>
  <c r="O86" i="2"/>
  <c r="F86" i="2"/>
  <c r="J86" i="2"/>
  <c r="E86" i="2"/>
  <c r="P92" i="2"/>
  <c r="K92" i="2"/>
  <c r="J100" i="2"/>
  <c r="F100" i="2"/>
  <c r="E100" i="2"/>
  <c r="O100" i="2"/>
  <c r="P118" i="2"/>
  <c r="K118" i="2"/>
  <c r="P147" i="2"/>
  <c r="K147" i="2"/>
  <c r="K164" i="2"/>
  <c r="P164" i="2"/>
  <c r="P144" i="2"/>
  <c r="K144" i="2"/>
  <c r="J150" i="2"/>
  <c r="O150" i="2"/>
  <c r="E150" i="2"/>
  <c r="F150" i="2"/>
  <c r="O84" i="2"/>
  <c r="F84" i="2"/>
  <c r="E84" i="2"/>
  <c r="J84" i="2"/>
  <c r="J165" i="2"/>
  <c r="F165" i="2"/>
  <c r="E165" i="2"/>
  <c r="O165" i="2"/>
  <c r="O154" i="2"/>
  <c r="F154" i="2"/>
  <c r="E154" i="2"/>
  <c r="J154" i="2"/>
  <c r="J164" i="2"/>
  <c r="E164" i="2"/>
  <c r="O164" i="2"/>
  <c r="F164" i="2"/>
  <c r="E127" i="2"/>
  <c r="J127" i="2"/>
  <c r="F127" i="2"/>
  <c r="O127" i="2"/>
  <c r="J158" i="2"/>
  <c r="P109" i="2"/>
  <c r="K109" i="2"/>
  <c r="P149" i="2"/>
  <c r="K149" i="2"/>
  <c r="J135" i="2"/>
  <c r="F135" i="2"/>
  <c r="E135" i="2"/>
  <c r="O135" i="2"/>
  <c r="P108" i="2"/>
  <c r="K108" i="2"/>
  <c r="F97" i="2"/>
  <c r="J97" i="2"/>
  <c r="O97" i="2"/>
  <c r="E97" i="2"/>
  <c r="P63" i="2"/>
  <c r="K63" i="2"/>
  <c r="P105" i="2"/>
  <c r="K105" i="2"/>
  <c r="F76" i="2"/>
  <c r="J76" i="2"/>
  <c r="E76" i="2"/>
  <c r="O76" i="2"/>
  <c r="K65" i="2"/>
  <c r="P65" i="2"/>
  <c r="K100" i="2"/>
  <c r="P100" i="2"/>
  <c r="P80" i="2"/>
  <c r="K80" i="2"/>
  <c r="P59" i="2"/>
  <c r="K59" i="2"/>
  <c r="K122" i="2"/>
  <c r="P122" i="2"/>
  <c r="K161" i="2"/>
  <c r="P161" i="2"/>
  <c r="E108" i="2"/>
  <c r="F108" i="2"/>
  <c r="J108" i="2"/>
  <c r="O108" i="2"/>
  <c r="K70" i="2"/>
  <c r="P70" i="2"/>
  <c r="P76" i="2"/>
  <c r="K76" i="2"/>
  <c r="F56" i="2"/>
  <c r="O56" i="2"/>
  <c r="J56" i="2"/>
  <c r="E56" i="2"/>
  <c r="O71" i="2"/>
  <c r="E71" i="2"/>
  <c r="J71" i="2"/>
  <c r="F71" i="2"/>
  <c r="K90" i="2"/>
  <c r="P90" i="2"/>
  <c r="J99" i="2"/>
  <c r="F99" i="2"/>
  <c r="E99" i="2"/>
  <c r="O99" i="2"/>
  <c r="J92" i="2"/>
  <c r="F92" i="2"/>
  <c r="E92" i="2"/>
  <c r="O92" i="2"/>
  <c r="K133" i="2"/>
  <c r="P133" i="2"/>
  <c r="K94" i="2"/>
  <c r="P94" i="2"/>
  <c r="F58" i="2"/>
  <c r="J58" i="2"/>
  <c r="E58" i="2"/>
  <c r="O58" i="2"/>
  <c r="F75" i="2"/>
  <c r="E75" i="2"/>
  <c r="J75" i="2"/>
  <c r="O75" i="2"/>
  <c r="O116" i="2"/>
  <c r="E116" i="2"/>
  <c r="F116" i="2"/>
  <c r="J116" i="2"/>
  <c r="J110" i="2"/>
  <c r="O110" i="2"/>
  <c r="I110" i="2" s="1"/>
  <c r="E110" i="2"/>
  <c r="F110" i="2"/>
  <c r="O74" i="2"/>
  <c r="E74" i="2"/>
  <c r="F74" i="2"/>
  <c r="J74" i="2"/>
  <c r="J141" i="2"/>
  <c r="F141" i="2"/>
  <c r="O141" i="2"/>
  <c r="E141" i="2"/>
  <c r="J93" i="2"/>
  <c r="E93" i="2"/>
  <c r="F93" i="2"/>
  <c r="O93" i="2"/>
  <c r="J140" i="2"/>
  <c r="F140" i="2"/>
  <c r="O140" i="2"/>
  <c r="E140" i="2"/>
  <c r="K152" i="2"/>
  <c r="P152" i="2"/>
  <c r="F68" i="2"/>
  <c r="J68" i="2"/>
  <c r="O68" i="2"/>
  <c r="E68" i="2"/>
  <c r="K125" i="2"/>
  <c r="P125" i="2"/>
  <c r="P163" i="2"/>
  <c r="K163" i="2"/>
  <c r="O119" i="2"/>
  <c r="F119" i="2"/>
  <c r="E119" i="2"/>
  <c r="J119" i="2"/>
  <c r="K142" i="2"/>
  <c r="P142" i="2"/>
  <c r="P153" i="2"/>
  <c r="K153" i="2"/>
  <c r="J80" i="2"/>
  <c r="F80" i="2"/>
  <c r="O80" i="2"/>
  <c r="E80" i="2"/>
  <c r="O130" i="2"/>
  <c r="J130" i="2"/>
  <c r="E130" i="2"/>
  <c r="F130" i="2"/>
  <c r="F111" i="2"/>
  <c r="O111" i="2"/>
  <c r="E111" i="2"/>
  <c r="J111" i="2"/>
  <c r="H111" i="2" s="1"/>
  <c r="P121" i="2"/>
  <c r="K121" i="2"/>
  <c r="E81" i="2"/>
  <c r="F81" i="2"/>
  <c r="J81" i="2"/>
  <c r="O81" i="2"/>
  <c r="I81" i="2" s="1"/>
  <c r="P112" i="2"/>
  <c r="K112" i="2"/>
  <c r="K157" i="2"/>
  <c r="P157" i="2"/>
  <c r="F104" i="2"/>
  <c r="J104" i="2"/>
  <c r="E104" i="2"/>
  <c r="O104" i="2"/>
  <c r="K160" i="2"/>
  <c r="P160" i="2"/>
  <c r="J163" i="2"/>
  <c r="O163" i="2"/>
  <c r="F163" i="2"/>
  <c r="E163" i="2"/>
  <c r="P162" i="2"/>
  <c r="K162" i="2"/>
  <c r="F167" i="2"/>
  <c r="E167" i="2"/>
  <c r="O167" i="2"/>
  <c r="J167" i="2"/>
  <c r="J85" i="2"/>
  <c r="F85" i="2"/>
  <c r="O85" i="2"/>
  <c r="E85" i="2"/>
  <c r="O158" i="2"/>
  <c r="J113" i="2"/>
  <c r="K74" i="2"/>
  <c r="P74" i="2"/>
  <c r="K156" i="2"/>
  <c r="P156" i="2"/>
  <c r="K117" i="2"/>
  <c r="M117" i="2" s="1"/>
  <c r="P117" i="2"/>
  <c r="P87" i="2"/>
  <c r="K87" i="2"/>
  <c r="F79" i="2"/>
  <c r="E79" i="2"/>
  <c r="J79" i="2"/>
  <c r="O79" i="2"/>
  <c r="I79" i="2" s="1"/>
  <c r="J125" i="2"/>
  <c r="H125" i="2" s="1"/>
  <c r="E125" i="2"/>
  <c r="O125" i="2"/>
  <c r="F125" i="2"/>
  <c r="P73" i="2"/>
  <c r="K73" i="2"/>
  <c r="O148" i="2"/>
  <c r="J148" i="2"/>
  <c r="F148" i="2"/>
  <c r="E148" i="2"/>
  <c r="K61" i="2"/>
  <c r="P61" i="2"/>
  <c r="F106" i="2"/>
  <c r="J106" i="2"/>
  <c r="O106" i="2"/>
  <c r="E106" i="2"/>
  <c r="P98" i="2"/>
  <c r="K98" i="2"/>
  <c r="P84" i="2"/>
  <c r="K84" i="2"/>
  <c r="K136" i="2"/>
  <c r="P136" i="2"/>
  <c r="P127" i="2"/>
  <c r="K127" i="2"/>
  <c r="J101" i="2"/>
  <c r="O101" i="2"/>
  <c r="I101" i="2" s="1"/>
  <c r="E101" i="2"/>
  <c r="F101" i="2"/>
  <c r="O62" i="2"/>
  <c r="I62" i="2" s="1"/>
  <c r="F62" i="2"/>
  <c r="J62" i="2"/>
  <c r="E62" i="2"/>
  <c r="F98" i="2"/>
  <c r="O98" i="2"/>
  <c r="E98" i="2"/>
  <c r="J98" i="2"/>
  <c r="O91" i="2"/>
  <c r="J91" i="2"/>
  <c r="H91" i="2" s="1"/>
  <c r="E91" i="2"/>
  <c r="F91" i="2"/>
  <c r="F96" i="2"/>
  <c r="O96" i="2"/>
  <c r="E96" i="2"/>
  <c r="J96" i="2"/>
  <c r="H96" i="2" s="1"/>
  <c r="K64" i="2"/>
  <c r="P64" i="2"/>
  <c r="K55" i="2"/>
  <c r="P55" i="2"/>
  <c r="P124" i="2"/>
  <c r="K124" i="2"/>
  <c r="O82" i="2"/>
  <c r="F82" i="2"/>
  <c r="E82" i="2"/>
  <c r="J82" i="2"/>
  <c r="K151" i="2"/>
  <c r="P151" i="2"/>
  <c r="O83" i="2"/>
  <c r="F83" i="2"/>
  <c r="J83" i="2"/>
  <c r="E83" i="2"/>
  <c r="O160" i="2"/>
  <c r="J160" i="2"/>
  <c r="E160" i="2"/>
  <c r="F160" i="2"/>
  <c r="P102" i="2"/>
  <c r="K102" i="2"/>
  <c r="P75" i="2"/>
  <c r="K75" i="2"/>
  <c r="P107" i="2"/>
  <c r="K107" i="2"/>
  <c r="O61" i="2"/>
  <c r="F61" i="2"/>
  <c r="J61" i="2"/>
  <c r="E61" i="2"/>
  <c r="P114" i="2"/>
  <c r="K114" i="2"/>
  <c r="K131" i="2"/>
  <c r="P131" i="2"/>
  <c r="O67" i="2"/>
  <c r="F67" i="2"/>
  <c r="E67" i="2"/>
  <c r="J67" i="2"/>
  <c r="E162" i="2"/>
  <c r="F162" i="2"/>
  <c r="O162" i="2"/>
  <c r="I162" i="2" s="1"/>
  <c r="J162" i="2"/>
  <c r="H162" i="2" s="1"/>
  <c r="O114" i="2"/>
  <c r="I114" i="2" s="1"/>
  <c r="E114" i="2"/>
  <c r="J114" i="2"/>
  <c r="F114" i="2"/>
  <c r="P132" i="2"/>
  <c r="K132" i="2"/>
  <c r="K167" i="2"/>
  <c r="P167" i="2"/>
  <c r="P137" i="2"/>
  <c r="K137" i="2"/>
  <c r="P146" i="2"/>
  <c r="K146" i="2"/>
  <c r="F66" i="2"/>
  <c r="O66" i="2"/>
  <c r="E66" i="2"/>
  <c r="J66" i="2"/>
  <c r="H66" i="2" s="1"/>
  <c r="E109" i="2"/>
  <c r="O109" i="2"/>
  <c r="J109" i="2"/>
  <c r="F109" i="2"/>
  <c r="K119" i="2"/>
  <c r="P119" i="2"/>
  <c r="J147" i="2"/>
  <c r="H147" i="2" s="1"/>
  <c r="O147" i="2"/>
  <c r="E147" i="2"/>
  <c r="F147" i="2"/>
  <c r="E112" i="2"/>
  <c r="O112" i="2"/>
  <c r="F112" i="2"/>
  <c r="J112" i="2"/>
  <c r="H112" i="2" s="1"/>
  <c r="O70" i="2"/>
  <c r="E70" i="2"/>
  <c r="F70" i="2"/>
  <c r="J70" i="2"/>
  <c r="K148" i="2"/>
  <c r="P148" i="2"/>
  <c r="K123" i="2"/>
  <c r="P123" i="2"/>
  <c r="F152" i="2"/>
  <c r="E152" i="2"/>
  <c r="J152" i="2"/>
  <c r="H152" i="2" s="1"/>
  <c r="O152" i="2"/>
  <c r="I152" i="2" s="1"/>
  <c r="F103" i="2"/>
  <c r="J103" i="2"/>
  <c r="E103" i="2"/>
  <c r="O103" i="2"/>
  <c r="J120" i="2"/>
  <c r="O120" i="2"/>
  <c r="E120" i="2"/>
  <c r="F120" i="2"/>
  <c r="K159" i="2"/>
  <c r="M159" i="2" s="1"/>
  <c r="P159" i="2"/>
  <c r="O146" i="2"/>
  <c r="E146" i="2"/>
  <c r="J146" i="2"/>
  <c r="F146" i="2"/>
  <c r="E89" i="2"/>
  <c r="J89" i="2"/>
  <c r="F89" i="2"/>
  <c r="O89" i="2"/>
  <c r="I89" i="2" s="1"/>
  <c r="O117" i="2"/>
  <c r="P99" i="2"/>
  <c r="K99" i="2"/>
  <c r="F63" i="2"/>
  <c r="O63" i="2"/>
  <c r="J63" i="2"/>
  <c r="E63" i="2"/>
  <c r="K128" i="2"/>
  <c r="P128" i="2"/>
  <c r="P60" i="2"/>
  <c r="K60" i="2"/>
  <c r="P134" i="2"/>
  <c r="K134" i="2"/>
  <c r="P104" i="2"/>
  <c r="K104" i="2"/>
  <c r="O94" i="2"/>
  <c r="I94" i="2" s="1"/>
  <c r="E94" i="2"/>
  <c r="J94" i="2"/>
  <c r="F94" i="2"/>
  <c r="K103" i="2"/>
  <c r="P103" i="2"/>
  <c r="E55" i="2"/>
  <c r="J55" i="2"/>
  <c r="O55" i="2"/>
  <c r="F55" i="2"/>
  <c r="O166" i="2"/>
  <c r="F166" i="2"/>
  <c r="J166" i="2"/>
  <c r="E166" i="2"/>
  <c r="K129" i="2"/>
  <c r="P129" i="2"/>
  <c r="P77" i="2"/>
  <c r="K77" i="2"/>
  <c r="P82" i="2"/>
  <c r="K82" i="2"/>
  <c r="P68" i="2"/>
  <c r="K68" i="2"/>
  <c r="J60" i="2"/>
  <c r="E60" i="2"/>
  <c r="O60" i="2"/>
  <c r="F60" i="2"/>
  <c r="K154" i="2"/>
  <c r="P154" i="2"/>
  <c r="K58" i="2"/>
  <c r="P58" i="2"/>
  <c r="J78" i="2"/>
  <c r="F78" i="2"/>
  <c r="E78" i="2"/>
  <c r="O78" i="2"/>
  <c r="P88" i="2"/>
  <c r="K88" i="2"/>
  <c r="O157" i="2"/>
  <c r="I157" i="2" s="1"/>
  <c r="J157" i="2"/>
  <c r="F157" i="2"/>
  <c r="E157" i="2"/>
  <c r="P56" i="2"/>
  <c r="K56" i="2"/>
  <c r="K83" i="2"/>
  <c r="P83" i="2"/>
  <c r="F144" i="2"/>
  <c r="O144" i="2"/>
  <c r="J144" i="2"/>
  <c r="E144" i="2"/>
  <c r="K150" i="2"/>
  <c r="P150" i="2"/>
  <c r="J161" i="2"/>
  <c r="F161" i="2"/>
  <c r="O161" i="2"/>
  <c r="E161" i="2"/>
  <c r="P95" i="2"/>
  <c r="K95" i="2"/>
  <c r="J107" i="2"/>
  <c r="H107" i="2" s="1"/>
  <c r="F107" i="2"/>
  <c r="E107" i="2"/>
  <c r="O107" i="2"/>
  <c r="I107" i="2" s="1"/>
  <c r="P85" i="2"/>
  <c r="K85" i="2"/>
  <c r="J115" i="2"/>
  <c r="H115" i="2" s="1"/>
  <c r="F115" i="2"/>
  <c r="O115" i="2"/>
  <c r="E115" i="2"/>
  <c r="P78" i="2"/>
  <c r="K78" i="2"/>
  <c r="P86" i="2"/>
  <c r="K86" i="2"/>
  <c r="P139" i="2"/>
  <c r="K139" i="2"/>
  <c r="F136" i="2"/>
  <c r="O136" i="2"/>
  <c r="J136" i="2"/>
  <c r="E136" i="2"/>
  <c r="K165" i="2"/>
  <c r="P165" i="2"/>
  <c r="F143" i="2"/>
  <c r="O143" i="2"/>
  <c r="J143" i="2"/>
  <c r="E143" i="2"/>
  <c r="E156" i="2"/>
  <c r="O156" i="2"/>
  <c r="J156" i="2"/>
  <c r="F156" i="2"/>
  <c r="O151" i="2"/>
  <c r="I151" i="2" s="1"/>
  <c r="J151" i="2"/>
  <c r="F151" i="2"/>
  <c r="E151" i="2"/>
  <c r="J138" i="2"/>
  <c r="F138" i="2"/>
  <c r="O138" i="2"/>
  <c r="I138" i="2" s="1"/>
  <c r="E138" i="2"/>
  <c r="O131" i="2"/>
  <c r="J131" i="2"/>
  <c r="H131" i="2" s="1"/>
  <c r="E131" i="2"/>
  <c r="F131" i="2"/>
  <c r="P113" i="2"/>
  <c r="K113" i="2"/>
  <c r="K120" i="2"/>
  <c r="P120" i="2"/>
  <c r="O57" i="2"/>
  <c r="F57" i="2"/>
  <c r="E57" i="2"/>
  <c r="J57" i="2"/>
  <c r="F142" i="2"/>
  <c r="E142" i="2"/>
  <c r="J142" i="2"/>
  <c r="O142" i="2"/>
  <c r="F95" i="2"/>
  <c r="J95" i="2"/>
  <c r="H95" i="2" s="1"/>
  <c r="O95" i="2"/>
  <c r="E95" i="2"/>
  <c r="F133" i="2"/>
  <c r="J133" i="2"/>
  <c r="E133" i="2"/>
  <c r="O133" i="2"/>
  <c r="K130" i="2"/>
  <c r="P130" i="2"/>
  <c r="J139" i="2"/>
  <c r="F139" i="2"/>
  <c r="O139" i="2"/>
  <c r="E139" i="2"/>
  <c r="P135" i="2"/>
  <c r="K135" i="2"/>
  <c r="O59" i="2"/>
  <c r="E59" i="2"/>
  <c r="F59" i="2"/>
  <c r="J59" i="2"/>
  <c r="F123" i="2"/>
  <c r="O123" i="2"/>
  <c r="E123" i="2"/>
  <c r="J123" i="2"/>
  <c r="H123" i="2" s="1"/>
  <c r="F88" i="2"/>
  <c r="J88" i="2"/>
  <c r="H88" i="2" s="1"/>
  <c r="O88" i="2"/>
  <c r="E88" i="2"/>
  <c r="O69" i="2"/>
  <c r="I69" i="2" s="1"/>
  <c r="F69" i="2"/>
  <c r="E69" i="2"/>
  <c r="J69" i="2"/>
  <c r="O153" i="2"/>
  <c r="F153" i="2"/>
  <c r="E153" i="2"/>
  <c r="J153" i="2"/>
  <c r="F122" i="2"/>
  <c r="O122" i="2"/>
  <c r="J122" i="2"/>
  <c r="E122" i="2"/>
  <c r="O64" i="2"/>
  <c r="H164" i="2" l="1"/>
  <c r="I139" i="2"/>
  <c r="I122" i="2"/>
  <c r="I143" i="2"/>
  <c r="I70" i="2"/>
  <c r="H81" i="2"/>
  <c r="V81" i="2" s="1" a="1"/>
  <c r="V81" i="2" s="1"/>
  <c r="I166" i="2"/>
  <c r="H63" i="2"/>
  <c r="H140" i="2"/>
  <c r="H141" i="2"/>
  <c r="H94" i="2"/>
  <c r="V94" i="2" s="1" a="1"/>
  <c r="V94" i="2" s="1"/>
  <c r="H70" i="2"/>
  <c r="I115" i="2"/>
  <c r="V115" i="2" s="1" a="1"/>
  <c r="V115" i="2" s="1"/>
  <c r="I57" i="2"/>
  <c r="H136" i="2"/>
  <c r="H144" i="2"/>
  <c r="H69" i="2"/>
  <c r="V69" i="2" s="1" a="1"/>
  <c r="V69" i="2" s="1"/>
  <c r="V152" i="2" a="1"/>
  <c r="V152" i="2" s="1"/>
  <c r="I106" i="2"/>
  <c r="H79" i="2"/>
  <c r="V79" i="2" s="1" a="1"/>
  <c r="V79" i="2" s="1"/>
  <c r="V107" i="2" a="1"/>
  <c r="V107" i="2" s="1"/>
  <c r="V162" i="2" a="1"/>
  <c r="V162" i="2" s="1"/>
  <c r="V72" i="2" a="1"/>
  <c r="V72" i="2" s="1"/>
  <c r="H80" i="2"/>
  <c r="H122" i="2"/>
  <c r="H142" i="2"/>
  <c r="I64" i="2"/>
  <c r="I131" i="2"/>
  <c r="V131" i="2" s="1" a="1"/>
  <c r="V131" i="2" s="1"/>
  <c r="H60" i="2"/>
  <c r="H98" i="2"/>
  <c r="I153" i="2"/>
  <c r="I59" i="2"/>
  <c r="H138" i="2"/>
  <c r="V138" i="2" s="1" a="1"/>
  <c r="V138" i="2" s="1"/>
  <c r="H161" i="2"/>
  <c r="H89" i="2"/>
  <c r="V89" i="2" s="1" a="1"/>
  <c r="V89" i="2" s="1"/>
  <c r="I109" i="2"/>
  <c r="I66" i="2"/>
  <c r="V66" i="2" s="1" a="1"/>
  <c r="V66" i="2" s="1"/>
  <c r="I108" i="2"/>
  <c r="H156" i="2"/>
  <c r="H143" i="2"/>
  <c r="H166" i="2"/>
  <c r="I112" i="2"/>
  <c r="V112" i="2" s="1" a="1"/>
  <c r="V112" i="2" s="1"/>
  <c r="H160" i="2"/>
  <c r="I96" i="2"/>
  <c r="V96" i="2" s="1" a="1"/>
  <c r="V96" i="2" s="1"/>
  <c r="I93" i="2"/>
  <c r="H116" i="2"/>
  <c r="H133" i="2"/>
  <c r="H151" i="2"/>
  <c r="V151" i="2" s="1" a="1"/>
  <c r="V151" i="2" s="1"/>
  <c r="H55" i="2"/>
  <c r="I91" i="2"/>
  <c r="V91" i="2" s="1" a="1"/>
  <c r="V91" i="2" s="1"/>
  <c r="H101" i="2"/>
  <c r="V101" i="2" s="1" a="1"/>
  <c r="V101" i="2" s="1"/>
  <c r="I140" i="2"/>
  <c r="I71" i="2"/>
  <c r="H93" i="2"/>
  <c r="I164" i="2"/>
  <c r="V164" i="2" s="1" a="1"/>
  <c r="V164" i="2" s="1"/>
  <c r="H139" i="2"/>
  <c r="V139" i="2" s="1" a="1"/>
  <c r="V139" i="2" s="1"/>
  <c r="I163" i="2"/>
  <c r="H146" i="2"/>
  <c r="H61" i="2"/>
  <c r="I142" i="2"/>
  <c r="I63" i="2"/>
  <c r="H71" i="2"/>
  <c r="H78" i="2"/>
  <c r="I103" i="2"/>
  <c r="H148" i="2"/>
  <c r="H113" i="2"/>
  <c r="H104" i="2"/>
  <c r="H119" i="2"/>
  <c r="H58" i="2"/>
  <c r="I76" i="2"/>
  <c r="I86" i="2"/>
  <c r="H134" i="2"/>
  <c r="H77" i="2"/>
  <c r="I90" i="2"/>
  <c r="I124" i="2"/>
  <c r="I87" i="2"/>
  <c r="H64" i="2"/>
  <c r="I159" i="2"/>
  <c r="I120" i="2"/>
  <c r="H68" i="2"/>
  <c r="I75" i="2"/>
  <c r="I84" i="2"/>
  <c r="H100" i="2"/>
  <c r="H126" i="2"/>
  <c r="V126" i="2" s="1" a="1"/>
  <c r="V126" i="2" s="1"/>
  <c r="I127" i="2"/>
  <c r="I105" i="2"/>
  <c r="H137" i="2"/>
  <c r="H153" i="2"/>
  <c r="H59" i="2"/>
  <c r="I133" i="2"/>
  <c r="H57" i="2"/>
  <c r="I136" i="2"/>
  <c r="I144" i="2"/>
  <c r="H157" i="2"/>
  <c r="V157" i="2" s="1" a="1"/>
  <c r="V157" i="2" s="1"/>
  <c r="I78" i="2"/>
  <c r="I117" i="2"/>
  <c r="I146" i="2"/>
  <c r="I67" i="2"/>
  <c r="I61" i="2"/>
  <c r="H83" i="2"/>
  <c r="I82" i="2"/>
  <c r="H62" i="2"/>
  <c r="V62" i="2" s="1" a="1"/>
  <c r="V62" i="2" s="1"/>
  <c r="I148" i="2"/>
  <c r="I125" i="2"/>
  <c r="V125" i="2" s="1" a="1"/>
  <c r="V125" i="2" s="1"/>
  <c r="I158" i="2"/>
  <c r="H85" i="2"/>
  <c r="I80" i="2"/>
  <c r="I68" i="2"/>
  <c r="I74" i="2"/>
  <c r="H110" i="2"/>
  <c r="V110" i="2" s="1" a="1"/>
  <c r="V110" i="2" s="1"/>
  <c r="I116" i="2"/>
  <c r="H92" i="2"/>
  <c r="H99" i="2"/>
  <c r="H56" i="2"/>
  <c r="H108" i="2"/>
  <c r="I97" i="2"/>
  <c r="H135" i="2"/>
  <c r="H127" i="2"/>
  <c r="I150" i="2"/>
  <c r="I134" i="2"/>
  <c r="I77" i="2"/>
  <c r="H145" i="2"/>
  <c r="V145" i="2" s="1" a="1"/>
  <c r="V145" i="2" s="1"/>
  <c r="H87" i="2"/>
  <c r="H155" i="2"/>
  <c r="H118" i="2"/>
  <c r="H65" i="2"/>
  <c r="I149" i="2"/>
  <c r="H129" i="2"/>
  <c r="I88" i="2"/>
  <c r="V88" i="2" s="1" a="1"/>
  <c r="V88" i="2" s="1"/>
  <c r="I95" i="2"/>
  <c r="V95" i="2" s="1" a="1"/>
  <c r="V95" i="2" s="1"/>
  <c r="I161" i="2"/>
  <c r="I60" i="2"/>
  <c r="I55" i="2"/>
  <c r="H103" i="2"/>
  <c r="I147" i="2"/>
  <c r="V147" i="2" s="1" a="1"/>
  <c r="V147" i="2" s="1"/>
  <c r="H67" i="2"/>
  <c r="H82" i="2"/>
  <c r="V82" i="2" s="1" a="1"/>
  <c r="V82" i="2" s="1"/>
  <c r="I98" i="2"/>
  <c r="H106" i="2"/>
  <c r="H167" i="2"/>
  <c r="I104" i="2"/>
  <c r="I111" i="2"/>
  <c r="V111" i="2" s="1" a="1"/>
  <c r="V111" i="2" s="1"/>
  <c r="H130" i="2"/>
  <c r="H74" i="2"/>
  <c r="I58" i="2"/>
  <c r="I92" i="2"/>
  <c r="I99" i="2"/>
  <c r="I56" i="2"/>
  <c r="H76" i="2"/>
  <c r="H97" i="2"/>
  <c r="I135" i="2"/>
  <c r="H158" i="2"/>
  <c r="I154" i="2"/>
  <c r="H165" i="2"/>
  <c r="H150" i="2"/>
  <c r="V150" i="2" s="1" a="1"/>
  <c r="V150" i="2" s="1"/>
  <c r="H86" i="2"/>
  <c r="I73" i="2"/>
  <c r="H128" i="2"/>
  <c r="H121" i="2"/>
  <c r="H132" i="2"/>
  <c r="H102" i="2"/>
  <c r="H90" i="2"/>
  <c r="V90" i="2" s="1" a="1"/>
  <c r="V90" i="2" s="1"/>
  <c r="I155" i="2"/>
  <c r="I118" i="2"/>
  <c r="H105" i="2"/>
  <c r="I65" i="2"/>
  <c r="H149" i="2"/>
  <c r="V149" i="2" s="1" a="1"/>
  <c r="V149" i="2" s="1"/>
  <c r="I129" i="2"/>
  <c r="I123" i="2"/>
  <c r="V123" i="2" s="1" a="1"/>
  <c r="V123" i="2" s="1"/>
  <c r="I156" i="2"/>
  <c r="H120" i="2"/>
  <c r="V120" i="2" s="1" a="1"/>
  <c r="V120" i="2" s="1"/>
  <c r="H109" i="2"/>
  <c r="V109" i="2" s="1" a="1"/>
  <c r="V109" i="2" s="1"/>
  <c r="H114" i="2"/>
  <c r="V114" i="2" s="1" a="1"/>
  <c r="V114" i="2" s="1"/>
  <c r="I160" i="2"/>
  <c r="I83" i="2"/>
  <c r="I85" i="2"/>
  <c r="I167" i="2"/>
  <c r="H163" i="2"/>
  <c r="I130" i="2"/>
  <c r="I119" i="2"/>
  <c r="I141" i="2"/>
  <c r="H75" i="2"/>
  <c r="H154" i="2"/>
  <c r="I165" i="2"/>
  <c r="H84" i="2"/>
  <c r="I100" i="2"/>
  <c r="H73" i="2"/>
  <c r="I137" i="2"/>
  <c r="I128" i="2"/>
  <c r="I121" i="2"/>
  <c r="I132" i="2"/>
  <c r="I102" i="2"/>
  <c r="H124" i="2"/>
  <c r="I113" i="2"/>
  <c r="H159" i="2"/>
  <c r="H117" i="2"/>
  <c r="V117" i="2" s="1" a="1"/>
  <c r="V117" i="2" s="1"/>
  <c r="I54" i="2"/>
  <c r="H54" i="2"/>
  <c r="S54" i="2"/>
  <c r="M129" i="2"/>
  <c r="S113" i="2"/>
  <c r="S159" i="2"/>
  <c r="R129" i="2"/>
  <c r="N54" i="2"/>
  <c r="N64" i="2"/>
  <c r="M54" i="2"/>
  <c r="R54" i="2"/>
  <c r="M88" i="2"/>
  <c r="N88" i="2"/>
  <c r="R153" i="2"/>
  <c r="S153" i="2"/>
  <c r="R59" i="2"/>
  <c r="S59" i="2"/>
  <c r="S139" i="2"/>
  <c r="R139" i="2"/>
  <c r="R57" i="2"/>
  <c r="S57" i="2"/>
  <c r="S131" i="2"/>
  <c r="R131" i="2"/>
  <c r="N138" i="2"/>
  <c r="M138" i="2"/>
  <c r="S151" i="2"/>
  <c r="R151" i="2"/>
  <c r="M136" i="2"/>
  <c r="N136" i="2"/>
  <c r="M115" i="2"/>
  <c r="N115" i="2"/>
  <c r="M161" i="2"/>
  <c r="N161" i="2"/>
  <c r="N144" i="2"/>
  <c r="M144" i="2"/>
  <c r="M78" i="2"/>
  <c r="N78" i="2"/>
  <c r="N60" i="2"/>
  <c r="M60" i="2"/>
  <c r="R166" i="2"/>
  <c r="S166" i="2"/>
  <c r="N94" i="2"/>
  <c r="M94" i="2"/>
  <c r="S129" i="2"/>
  <c r="R89" i="2"/>
  <c r="S89" i="2"/>
  <c r="S120" i="2"/>
  <c r="R120" i="2"/>
  <c r="N103" i="2"/>
  <c r="M103" i="2"/>
  <c r="S112" i="2"/>
  <c r="R112" i="2"/>
  <c r="S147" i="2"/>
  <c r="R147" i="2"/>
  <c r="M66" i="2"/>
  <c r="N66" i="2"/>
  <c r="M162" i="2"/>
  <c r="N162" i="2"/>
  <c r="M67" i="2"/>
  <c r="N67" i="2"/>
  <c r="N160" i="2"/>
  <c r="M160" i="2"/>
  <c r="N82" i="2"/>
  <c r="M82" i="2"/>
  <c r="R96" i="2"/>
  <c r="S96" i="2"/>
  <c r="N91" i="2"/>
  <c r="M91" i="2"/>
  <c r="R98" i="2"/>
  <c r="S98" i="2"/>
  <c r="R101" i="2"/>
  <c r="S101" i="2"/>
  <c r="N106" i="2"/>
  <c r="M106" i="2"/>
  <c r="N159" i="2"/>
  <c r="R79" i="2"/>
  <c r="S79" i="2"/>
  <c r="N113" i="2"/>
  <c r="M113" i="2"/>
  <c r="M104" i="2"/>
  <c r="N104" i="2"/>
  <c r="M111" i="2"/>
  <c r="N111" i="2"/>
  <c r="N119" i="2"/>
  <c r="M119" i="2"/>
  <c r="R110" i="2"/>
  <c r="S110" i="2"/>
  <c r="N58" i="2"/>
  <c r="M58" i="2"/>
  <c r="R108" i="2"/>
  <c r="S108" i="2"/>
  <c r="R76" i="2"/>
  <c r="S76" i="2"/>
  <c r="M64" i="2"/>
  <c r="N129" i="2"/>
  <c r="S164" i="2"/>
  <c r="R164" i="2"/>
  <c r="R86" i="2"/>
  <c r="S86" i="2"/>
  <c r="M134" i="2"/>
  <c r="N134" i="2"/>
  <c r="N137" i="2"/>
  <c r="M137" i="2"/>
  <c r="R72" i="2"/>
  <c r="S72" i="2"/>
  <c r="M77" i="2"/>
  <c r="N77" i="2"/>
  <c r="R90" i="2"/>
  <c r="S90" i="2"/>
  <c r="R124" i="2"/>
  <c r="S124" i="2"/>
  <c r="R87" i="2"/>
  <c r="S87" i="2"/>
  <c r="S126" i="2"/>
  <c r="R126" i="2"/>
  <c r="N117" i="2"/>
  <c r="R64" i="2"/>
  <c r="S64" i="2"/>
  <c r="S69" i="2"/>
  <c r="R69" i="2"/>
  <c r="M59" i="2"/>
  <c r="N59" i="2"/>
  <c r="R133" i="2"/>
  <c r="S133" i="2"/>
  <c r="S142" i="2"/>
  <c r="R142" i="2"/>
  <c r="M57" i="2"/>
  <c r="N57" i="2"/>
  <c r="R136" i="2"/>
  <c r="S136" i="2"/>
  <c r="S144" i="2"/>
  <c r="R144" i="2"/>
  <c r="M157" i="2"/>
  <c r="N157" i="2"/>
  <c r="S78" i="2"/>
  <c r="R78" i="2"/>
  <c r="N146" i="2"/>
  <c r="M146" i="2"/>
  <c r="M120" i="2"/>
  <c r="N120" i="2"/>
  <c r="R70" i="2"/>
  <c r="S70" i="2"/>
  <c r="N147" i="2"/>
  <c r="M147" i="2"/>
  <c r="M109" i="2"/>
  <c r="N109" i="2"/>
  <c r="N114" i="2"/>
  <c r="M114" i="2"/>
  <c r="S162" i="2"/>
  <c r="R162" i="2"/>
  <c r="N61" i="2"/>
  <c r="M61" i="2"/>
  <c r="R160" i="2"/>
  <c r="S160" i="2"/>
  <c r="R83" i="2"/>
  <c r="S83" i="2"/>
  <c r="S91" i="2"/>
  <c r="R91" i="2"/>
  <c r="R62" i="2"/>
  <c r="S62" i="2"/>
  <c r="N101" i="2"/>
  <c r="M101" i="2"/>
  <c r="S125" i="2"/>
  <c r="R125" i="2"/>
  <c r="M79" i="2"/>
  <c r="N79" i="2"/>
  <c r="S158" i="2"/>
  <c r="R158" i="2"/>
  <c r="M85" i="2"/>
  <c r="N85" i="2"/>
  <c r="R80" i="2"/>
  <c r="S80" i="2"/>
  <c r="S68" i="2"/>
  <c r="R68" i="2"/>
  <c r="N140" i="2"/>
  <c r="M140" i="2"/>
  <c r="N93" i="2"/>
  <c r="M93" i="2"/>
  <c r="M141" i="2"/>
  <c r="N141" i="2"/>
  <c r="R74" i="2"/>
  <c r="S74" i="2"/>
  <c r="N110" i="2"/>
  <c r="T110" i="2" s="1"/>
  <c r="M110" i="2"/>
  <c r="S116" i="2"/>
  <c r="R116" i="2"/>
  <c r="N92" i="2"/>
  <c r="M92" i="2"/>
  <c r="N99" i="2"/>
  <c r="M99" i="2"/>
  <c r="N71" i="2"/>
  <c r="M71" i="2"/>
  <c r="M56" i="2"/>
  <c r="N56" i="2"/>
  <c r="M108" i="2"/>
  <c r="N108" i="2"/>
  <c r="S97" i="2"/>
  <c r="R97" i="2"/>
  <c r="N135" i="2"/>
  <c r="M135" i="2"/>
  <c r="M127" i="2"/>
  <c r="N127" i="2"/>
  <c r="S150" i="2"/>
  <c r="R150" i="2"/>
  <c r="S134" i="2"/>
  <c r="R134" i="2"/>
  <c r="R77" i="2"/>
  <c r="S77" i="2"/>
  <c r="N145" i="2"/>
  <c r="M145" i="2"/>
  <c r="M87" i="2"/>
  <c r="N87" i="2"/>
  <c r="N155" i="2"/>
  <c r="M155" i="2"/>
  <c r="N118" i="2"/>
  <c r="M118" i="2"/>
  <c r="R122" i="2"/>
  <c r="S122" i="2"/>
  <c r="N153" i="2"/>
  <c r="T153" i="2" s="1"/>
  <c r="M153" i="2"/>
  <c r="M69" i="2"/>
  <c r="N69" i="2"/>
  <c r="N123" i="2"/>
  <c r="M123" i="2"/>
  <c r="N122" i="2"/>
  <c r="M122" i="2"/>
  <c r="S88" i="2"/>
  <c r="R88" i="2"/>
  <c r="N139" i="2"/>
  <c r="M139" i="2"/>
  <c r="S95" i="2"/>
  <c r="R95" i="2"/>
  <c r="M142" i="2"/>
  <c r="N142" i="2"/>
  <c r="S138" i="2"/>
  <c r="R138" i="2"/>
  <c r="N156" i="2"/>
  <c r="M156" i="2"/>
  <c r="M143" i="2"/>
  <c r="N143" i="2"/>
  <c r="S115" i="2"/>
  <c r="R115" i="2"/>
  <c r="N107" i="2"/>
  <c r="M107" i="2"/>
  <c r="R161" i="2"/>
  <c r="S161" i="2"/>
  <c r="R157" i="2"/>
  <c r="S157" i="2"/>
  <c r="R60" i="2"/>
  <c r="S60" i="2"/>
  <c r="T60" i="2" s="1"/>
  <c r="M166" i="2"/>
  <c r="N166" i="2"/>
  <c r="S55" i="2"/>
  <c r="R55" i="2"/>
  <c r="R94" i="2"/>
  <c r="S94" i="2"/>
  <c r="N63" i="2"/>
  <c r="M63" i="2"/>
  <c r="N89" i="2"/>
  <c r="M89" i="2"/>
  <c r="R103" i="2"/>
  <c r="S103" i="2"/>
  <c r="S152" i="2"/>
  <c r="R152" i="2"/>
  <c r="N70" i="2"/>
  <c r="M70" i="2"/>
  <c r="M112" i="2"/>
  <c r="N112" i="2"/>
  <c r="R109" i="2"/>
  <c r="S109" i="2"/>
  <c r="R66" i="2"/>
  <c r="S66" i="2"/>
  <c r="T66" i="2" s="1"/>
  <c r="N96" i="2"/>
  <c r="M96" i="2"/>
  <c r="M98" i="2"/>
  <c r="N98" i="2"/>
  <c r="M148" i="2"/>
  <c r="N148" i="2"/>
  <c r="M167" i="2"/>
  <c r="N167" i="2"/>
  <c r="R163" i="2"/>
  <c r="S163" i="2"/>
  <c r="S104" i="2"/>
  <c r="R104" i="2"/>
  <c r="S81" i="2"/>
  <c r="R81" i="2"/>
  <c r="S111" i="2"/>
  <c r="R111" i="2"/>
  <c r="M130" i="2"/>
  <c r="N130" i="2"/>
  <c r="M68" i="2"/>
  <c r="N68" i="2"/>
  <c r="S93" i="2"/>
  <c r="R93" i="2"/>
  <c r="N74" i="2"/>
  <c r="M74" i="2"/>
  <c r="M116" i="2"/>
  <c r="N116" i="2"/>
  <c r="S75" i="2"/>
  <c r="R75" i="2"/>
  <c r="R58" i="2"/>
  <c r="S58" i="2"/>
  <c r="S92" i="2"/>
  <c r="R92" i="2"/>
  <c r="R99" i="2"/>
  <c r="S99" i="2"/>
  <c r="R56" i="2"/>
  <c r="S56" i="2"/>
  <c r="M76" i="2"/>
  <c r="N76" i="2"/>
  <c r="R159" i="2"/>
  <c r="N97" i="2"/>
  <c r="M97" i="2"/>
  <c r="S135" i="2"/>
  <c r="R135" i="2"/>
  <c r="M158" i="2"/>
  <c r="N158" i="2"/>
  <c r="M164" i="2"/>
  <c r="N164" i="2"/>
  <c r="S154" i="2"/>
  <c r="R154" i="2"/>
  <c r="N165" i="2"/>
  <c r="M165" i="2"/>
  <c r="S84" i="2"/>
  <c r="R84" i="2"/>
  <c r="N150" i="2"/>
  <c r="M150" i="2"/>
  <c r="M100" i="2"/>
  <c r="N100" i="2"/>
  <c r="M86" i="2"/>
  <c r="N86" i="2"/>
  <c r="S73" i="2"/>
  <c r="R73" i="2"/>
  <c r="M128" i="2"/>
  <c r="N128" i="2"/>
  <c r="M121" i="2"/>
  <c r="N121" i="2"/>
  <c r="M132" i="2"/>
  <c r="N132" i="2"/>
  <c r="R145" i="2"/>
  <c r="S145" i="2"/>
  <c r="N102" i="2"/>
  <c r="M102" i="2"/>
  <c r="M90" i="2"/>
  <c r="N90" i="2"/>
  <c r="R155" i="2"/>
  <c r="S155" i="2"/>
  <c r="R118" i="2"/>
  <c r="S118" i="2"/>
  <c r="N126" i="2"/>
  <c r="T126" i="2" s="1"/>
  <c r="M126" i="2"/>
  <c r="M105" i="2"/>
  <c r="N105" i="2"/>
  <c r="M65" i="2"/>
  <c r="N65" i="2"/>
  <c r="S149" i="2"/>
  <c r="R149" i="2"/>
  <c r="R113" i="2"/>
  <c r="R123" i="2"/>
  <c r="S123" i="2"/>
  <c r="M133" i="2"/>
  <c r="N133" i="2"/>
  <c r="M95" i="2"/>
  <c r="N95" i="2"/>
  <c r="N131" i="2"/>
  <c r="M131" i="2"/>
  <c r="M151" i="2"/>
  <c r="N151" i="2"/>
  <c r="R156" i="2"/>
  <c r="S156" i="2"/>
  <c r="R143" i="2"/>
  <c r="S143" i="2"/>
  <c r="R107" i="2"/>
  <c r="S107" i="2"/>
  <c r="M55" i="2"/>
  <c r="N55" i="2"/>
  <c r="R63" i="2"/>
  <c r="S63" i="2"/>
  <c r="S117" i="2"/>
  <c r="R117" i="2"/>
  <c r="R146" i="2"/>
  <c r="S146" i="2"/>
  <c r="M152" i="2"/>
  <c r="N152" i="2"/>
  <c r="R114" i="2"/>
  <c r="S114" i="2"/>
  <c r="R67" i="2"/>
  <c r="S67" i="2"/>
  <c r="R61" i="2"/>
  <c r="S61" i="2"/>
  <c r="N83" i="2"/>
  <c r="M83" i="2"/>
  <c r="S82" i="2"/>
  <c r="R82" i="2"/>
  <c r="N62" i="2"/>
  <c r="M62" i="2"/>
  <c r="S106" i="2"/>
  <c r="R106" i="2"/>
  <c r="R148" i="2"/>
  <c r="S148" i="2"/>
  <c r="N125" i="2"/>
  <c r="M125" i="2"/>
  <c r="R85" i="2"/>
  <c r="S85" i="2"/>
  <c r="S167" i="2"/>
  <c r="R167" i="2"/>
  <c r="N163" i="2"/>
  <c r="M163" i="2"/>
  <c r="M81" i="2"/>
  <c r="N81" i="2"/>
  <c r="S130" i="2"/>
  <c r="R130" i="2"/>
  <c r="N80" i="2"/>
  <c r="M80" i="2"/>
  <c r="S119" i="2"/>
  <c r="R119" i="2"/>
  <c r="R140" i="2"/>
  <c r="S140" i="2"/>
  <c r="S141" i="2"/>
  <c r="R141" i="2"/>
  <c r="M75" i="2"/>
  <c r="N75" i="2"/>
  <c r="R71" i="2"/>
  <c r="S71" i="2"/>
  <c r="R127" i="2"/>
  <c r="S127" i="2"/>
  <c r="N154" i="2"/>
  <c r="M154" i="2"/>
  <c r="R165" i="2"/>
  <c r="S165" i="2"/>
  <c r="M84" i="2"/>
  <c r="N84" i="2"/>
  <c r="S100" i="2"/>
  <c r="R100" i="2"/>
  <c r="N73" i="2"/>
  <c r="M73" i="2"/>
  <c r="R137" i="2"/>
  <c r="S137" i="2"/>
  <c r="S128" i="2"/>
  <c r="R128" i="2"/>
  <c r="S121" i="2"/>
  <c r="R121" i="2"/>
  <c r="S132" i="2"/>
  <c r="R132" i="2"/>
  <c r="N72" i="2"/>
  <c r="M72" i="2"/>
  <c r="S102" i="2"/>
  <c r="R102" i="2"/>
  <c r="M124" i="2"/>
  <c r="N124" i="2"/>
  <c r="R105" i="2"/>
  <c r="S105" i="2"/>
  <c r="R65" i="2"/>
  <c r="S65" i="2"/>
  <c r="M149" i="2"/>
  <c r="N149" i="2"/>
  <c r="V64" i="2" l="1" a="1"/>
  <c r="V64" i="2" s="1"/>
  <c r="V166" i="2" a="1"/>
  <c r="V166" i="2" s="1"/>
  <c r="V122" i="2" a="1"/>
  <c r="V122" i="2" s="1"/>
  <c r="V136" i="2" a="1"/>
  <c r="V136" i="2" s="1"/>
  <c r="V153" i="2" a="1"/>
  <c r="V153" i="2" s="1"/>
  <c r="V124" i="2" a="1"/>
  <c r="V124" i="2" s="1"/>
  <c r="V86" i="2" a="1"/>
  <c r="V86" i="2" s="1"/>
  <c r="V140" i="2" a="1"/>
  <c r="V140" i="2" s="1"/>
  <c r="V70" i="2" a="1"/>
  <c r="V70" i="2" s="1"/>
  <c r="V143" i="2" a="1"/>
  <c r="V143" i="2" s="1"/>
  <c r="V144" i="2" a="1"/>
  <c r="V144" i="2" s="1"/>
  <c r="V63" i="2" a="1"/>
  <c r="V63" i="2" s="1"/>
  <c r="V141" i="2" a="1"/>
  <c r="V141" i="2" s="1"/>
  <c r="V57" i="2" a="1"/>
  <c r="V57" i="2" s="1"/>
  <c r="V59" i="2" a="1"/>
  <c r="V59" i="2" s="1"/>
  <c r="V106" i="2" a="1"/>
  <c r="V106" i="2" s="1"/>
  <c r="V103" i="2" a="1"/>
  <c r="V103" i="2" s="1"/>
  <c r="V75" i="2" a="1"/>
  <c r="V75" i="2" s="1"/>
  <c r="V163" i="2" a="1"/>
  <c r="V163" i="2" s="1"/>
  <c r="V158" i="2" a="1"/>
  <c r="V158" i="2" s="1"/>
  <c r="V74" i="2" a="1"/>
  <c r="V74" i="2" s="1"/>
  <c r="V73" i="2" a="1"/>
  <c r="V73" i="2" s="1"/>
  <c r="V154" i="2" a="1"/>
  <c r="V154" i="2" s="1"/>
  <c r="V127" i="2" a="1"/>
  <c r="V127" i="2" s="1"/>
  <c r="V84" i="2" a="1"/>
  <c r="V84" i="2" s="1"/>
  <c r="V105" i="2" a="1"/>
  <c r="V105" i="2" s="1"/>
  <c r="V76" i="2" a="1"/>
  <c r="V76" i="2" s="1"/>
  <c r="V132" i="2" a="1"/>
  <c r="V132" i="2" s="1"/>
  <c r="V67" i="2" a="1"/>
  <c r="V67" i="2" s="1"/>
  <c r="V155" i="2" a="1"/>
  <c r="V155" i="2" s="1"/>
  <c r="V159" i="2" a="1"/>
  <c r="V159" i="2" s="1"/>
  <c r="V108" i="2" a="1"/>
  <c r="V108" i="2" s="1"/>
  <c r="V128" i="2" a="1"/>
  <c r="V128" i="2" s="1"/>
  <c r="V165" i="2" a="1"/>
  <c r="V165" i="2" s="1"/>
  <c r="V97" i="2" a="1"/>
  <c r="V97" i="2" s="1"/>
  <c r="V65" i="2" a="1"/>
  <c r="V65" i="2" s="1"/>
  <c r="V56" i="2" a="1"/>
  <c r="V56" i="2" s="1"/>
  <c r="V85" i="2" a="1"/>
  <c r="V85" i="2" s="1"/>
  <c r="V113" i="2" a="1"/>
  <c r="V113" i="2" s="1"/>
  <c r="V71" i="2" a="1"/>
  <c r="V71" i="2" s="1"/>
  <c r="V146" i="2" a="1"/>
  <c r="V146" i="2" s="1"/>
  <c r="V93" i="2" a="1"/>
  <c r="V93" i="2" s="1"/>
  <c r="V116" i="2" a="1"/>
  <c r="V116" i="2" s="1"/>
  <c r="V161" i="2" a="1"/>
  <c r="V161" i="2" s="1"/>
  <c r="V98" i="2" a="1"/>
  <c r="V98" i="2" s="1"/>
  <c r="V142" i="2" a="1"/>
  <c r="V142" i="2" s="1"/>
  <c r="V102" i="2" a="1"/>
  <c r="V102" i="2" s="1"/>
  <c r="V118" i="2" a="1"/>
  <c r="V118" i="2" s="1"/>
  <c r="V135" i="2" a="1"/>
  <c r="V135" i="2" s="1"/>
  <c r="V99" i="2" a="1"/>
  <c r="V99" i="2" s="1"/>
  <c r="V77" i="2" a="1"/>
  <c r="V77" i="2" s="1"/>
  <c r="V58" i="2" a="1"/>
  <c r="V58" i="2" s="1"/>
  <c r="V148" i="2" a="1"/>
  <c r="V148" i="2" s="1"/>
  <c r="V55" i="2" a="1"/>
  <c r="V55" i="2" s="1"/>
  <c r="V60" i="2" a="1"/>
  <c r="V60" i="2" s="1"/>
  <c r="V167" i="2" a="1"/>
  <c r="V167" i="2" s="1"/>
  <c r="V129" i="2" a="1"/>
  <c r="V129" i="2" s="1"/>
  <c r="V92" i="2" a="1"/>
  <c r="V92" i="2" s="1"/>
  <c r="V83" i="2" a="1"/>
  <c r="V83" i="2" s="1"/>
  <c r="V68" i="2" a="1"/>
  <c r="V68" i="2" s="1"/>
  <c r="V134" i="2" a="1"/>
  <c r="V134" i="2" s="1"/>
  <c r="V119" i="2" a="1"/>
  <c r="V119" i="2" s="1"/>
  <c r="V80" i="2" a="1"/>
  <c r="V80" i="2" s="1"/>
  <c r="V121" i="2" a="1"/>
  <c r="V121" i="2" s="1"/>
  <c r="V130" i="2" a="1"/>
  <c r="V130" i="2" s="1"/>
  <c r="V87" i="2" a="1"/>
  <c r="V87" i="2" s="1"/>
  <c r="V137" i="2" a="1"/>
  <c r="V137" i="2" s="1"/>
  <c r="V100" i="2" a="1"/>
  <c r="V100" i="2" s="1"/>
  <c r="V104" i="2" a="1"/>
  <c r="V104" i="2" s="1"/>
  <c r="V78" i="2" a="1"/>
  <c r="V78" i="2" s="1"/>
  <c r="V61" i="2" a="1"/>
  <c r="V61" i="2" s="1"/>
  <c r="V133" i="2" a="1"/>
  <c r="V133" i="2" s="1"/>
  <c r="V160" i="2" a="1"/>
  <c r="V160" i="2" s="1"/>
  <c r="V156" i="2" a="1"/>
  <c r="V156" i="2" s="1"/>
  <c r="V54" i="2" a="1"/>
  <c r="V54" i="2" s="1"/>
  <c r="T54" i="2"/>
  <c r="T64" i="2"/>
  <c r="T57" i="2"/>
  <c r="T113" i="2"/>
  <c r="T159" i="2"/>
  <c r="T131" i="2"/>
  <c r="T141" i="2"/>
  <c r="T62" i="2"/>
  <c r="T83" i="2"/>
  <c r="T80" i="2"/>
  <c r="T133" i="2"/>
  <c r="T67" i="2"/>
  <c r="T164" i="2"/>
  <c r="T138" i="2"/>
  <c r="T101" i="2"/>
  <c r="T74" i="2"/>
  <c r="T151" i="2"/>
  <c r="T98" i="2"/>
  <c r="T150" i="2"/>
  <c r="T152" i="2"/>
  <c r="T72" i="2"/>
  <c r="T68" i="2"/>
  <c r="T120" i="2"/>
  <c r="T124" i="2"/>
  <c r="T61" i="2"/>
  <c r="T95" i="2"/>
  <c r="T112" i="2"/>
  <c r="T115" i="2"/>
  <c r="T91" i="2"/>
  <c r="T125" i="2"/>
  <c r="T82" i="2"/>
  <c r="T86" i="2"/>
  <c r="T111" i="2"/>
  <c r="T77" i="2"/>
  <c r="T108" i="2"/>
  <c r="T163" i="2"/>
  <c r="T158" i="2"/>
  <c r="T106" i="2"/>
  <c r="T73" i="2"/>
  <c r="T154" i="2"/>
  <c r="T76" i="2"/>
  <c r="T116" i="2"/>
  <c r="T90" i="2"/>
  <c r="T145" i="2"/>
  <c r="T93" i="2"/>
  <c r="T81" i="2"/>
  <c r="T134" i="2"/>
  <c r="T147" i="2"/>
  <c r="T97" i="2"/>
  <c r="T103" i="2"/>
  <c r="T78" i="2"/>
  <c r="T161" i="2"/>
  <c r="T142" i="2"/>
  <c r="T79" i="2"/>
  <c r="T136" i="2"/>
  <c r="T56" i="2"/>
  <c r="T157" i="2"/>
  <c r="T94" i="2"/>
  <c r="T137" i="2"/>
  <c r="T121" i="2"/>
  <c r="T148" i="2"/>
  <c r="T63" i="2"/>
  <c r="T156" i="2"/>
  <c r="T139" i="2"/>
  <c r="T122" i="2"/>
  <c r="T162" i="2"/>
  <c r="T59" i="2"/>
  <c r="T88" i="2"/>
  <c r="T119" i="2"/>
  <c r="T132" i="2"/>
  <c r="T128" i="2"/>
  <c r="T96" i="2"/>
  <c r="T89" i="2"/>
  <c r="T118" i="2"/>
  <c r="T165" i="2"/>
  <c r="T167" i="2"/>
  <c r="T123" i="2"/>
  <c r="T146" i="2"/>
  <c r="T130" i="2"/>
  <c r="T55" i="2"/>
  <c r="T65" i="2"/>
  <c r="T100" i="2"/>
  <c r="T58" i="2"/>
  <c r="T135" i="2"/>
  <c r="T71" i="2"/>
  <c r="T92" i="2"/>
  <c r="T140" i="2"/>
  <c r="T69" i="2"/>
  <c r="T129" i="2"/>
  <c r="T102" i="2"/>
  <c r="T84" i="2"/>
  <c r="T107" i="2"/>
  <c r="T143" i="2"/>
  <c r="T155" i="2"/>
  <c r="T127" i="2"/>
  <c r="T85" i="2"/>
  <c r="T114" i="2"/>
  <c r="T144" i="2"/>
  <c r="T149" i="2"/>
  <c r="T75" i="2"/>
  <c r="T105" i="2"/>
  <c r="T99" i="2"/>
  <c r="T109" i="2"/>
  <c r="T70" i="2"/>
  <c r="T87" i="2"/>
  <c r="T104" i="2"/>
  <c r="T160" i="2"/>
  <c r="T166" i="2"/>
  <c r="T117" i="2"/>
  <c r="W54" i="2" l="1"/>
  <c r="W104" i="2"/>
  <c r="W160" i="2"/>
  <c r="W130" i="2"/>
  <c r="W134" i="2"/>
  <c r="W129" i="2"/>
  <c r="W148" i="2"/>
  <c r="W135" i="2"/>
  <c r="W98" i="2"/>
  <c r="W146" i="2"/>
  <c r="W56" i="2"/>
  <c r="W128" i="2"/>
  <c r="W74" i="2"/>
  <c r="W141" i="2"/>
  <c r="W94" i="2"/>
  <c r="W164" i="2"/>
  <c r="W96" i="2"/>
  <c r="W117" i="2"/>
  <c r="W123" i="2"/>
  <c r="W133" i="2"/>
  <c r="W68" i="2"/>
  <c r="W71" i="2"/>
  <c r="W132" i="2"/>
  <c r="W106" i="2"/>
  <c r="W63" i="2"/>
  <c r="W140" i="2"/>
  <c r="W72" i="2"/>
  <c r="W147" i="2"/>
  <c r="W95" i="2"/>
  <c r="W151" i="2"/>
  <c r="W136" i="2"/>
  <c r="W62" i="2"/>
  <c r="W122" i="2"/>
  <c r="W64" i="2"/>
  <c r="W114" i="2"/>
  <c r="W112" i="2"/>
  <c r="W111" i="2"/>
  <c r="W84" i="2"/>
  <c r="W70" i="2"/>
  <c r="W120" i="2"/>
  <c r="W153" i="2"/>
  <c r="W107" i="2"/>
  <c r="W166" i="2"/>
  <c r="W162" i="2"/>
  <c r="W110" i="2"/>
  <c r="W121" i="2"/>
  <c r="W58" i="2"/>
  <c r="W118" i="2"/>
  <c r="W108" i="2"/>
  <c r="W127" i="2"/>
  <c r="W61" i="2"/>
  <c r="W137" i="2"/>
  <c r="W80" i="2"/>
  <c r="W83" i="2"/>
  <c r="W60" i="2"/>
  <c r="W77" i="2"/>
  <c r="W102" i="2"/>
  <c r="W116" i="2"/>
  <c r="W113" i="2"/>
  <c r="W97" i="2"/>
  <c r="W159" i="2"/>
  <c r="W76" i="2"/>
  <c r="W154" i="2"/>
  <c r="W163" i="2"/>
  <c r="W59" i="2"/>
  <c r="W144" i="2"/>
  <c r="W86" i="2"/>
  <c r="W89" i="2"/>
  <c r="W150" i="2"/>
  <c r="W79" i="2"/>
  <c r="W139" i="2"/>
  <c r="W125" i="2"/>
  <c r="W115" i="2"/>
  <c r="W138" i="2"/>
  <c r="W88" i="2"/>
  <c r="W81" i="2"/>
  <c r="W91" i="2"/>
  <c r="W145" i="2"/>
  <c r="W67" i="2"/>
  <c r="W103" i="2"/>
  <c r="W100" i="2"/>
  <c r="W167" i="2"/>
  <c r="W161" i="2"/>
  <c r="W65" i="2"/>
  <c r="W158" i="2"/>
  <c r="W156" i="2"/>
  <c r="W78" i="2"/>
  <c r="W87" i="2"/>
  <c r="W119" i="2"/>
  <c r="W92" i="2"/>
  <c r="W55" i="2"/>
  <c r="W99" i="2"/>
  <c r="W142" i="2"/>
  <c r="W93" i="2"/>
  <c r="W85" i="2"/>
  <c r="W165" i="2"/>
  <c r="W155" i="2"/>
  <c r="W105" i="2"/>
  <c r="W73" i="2"/>
  <c r="W75" i="2"/>
  <c r="W57" i="2"/>
  <c r="W143" i="2"/>
  <c r="W124" i="2"/>
  <c r="W101" i="2"/>
  <c r="W149" i="2"/>
  <c r="W131" i="2"/>
  <c r="W126" i="2"/>
  <c r="W109" i="2"/>
  <c r="W69" i="2"/>
  <c r="W66" i="2"/>
  <c r="W82" i="2"/>
  <c r="W152" i="2"/>
  <c r="W157" i="2"/>
  <c r="W90" i="2"/>
  <c r="R1" i="2"/>
  <c r="F21" i="2"/>
  <c r="B171" i="2" l="1" a="1"/>
  <c r="B171" i="2" s="1"/>
  <c r="C171" i="2" s="1"/>
  <c r="B173" i="2" a="1"/>
  <c r="B173" i="2" s="1"/>
  <c r="C173" i="2" s="1"/>
  <c r="B175" i="2" a="1"/>
  <c r="B175" i="2" s="1"/>
  <c r="C175" i="2" s="1"/>
  <c r="B177" i="2" a="1"/>
  <c r="B177" i="2" s="1"/>
  <c r="C177" i="2" s="1"/>
  <c r="B179" i="2" a="1"/>
  <c r="B179" i="2" s="1"/>
  <c r="C179" i="2" s="1"/>
  <c r="B181" i="2" a="1"/>
  <c r="B181" i="2" s="1"/>
  <c r="C181" i="2" s="1"/>
  <c r="B183" i="2" a="1"/>
  <c r="B183" i="2" s="1"/>
  <c r="C183" i="2" s="1"/>
  <c r="B185" i="2" a="1"/>
  <c r="B185" i="2" s="1"/>
  <c r="C185" i="2" s="1"/>
  <c r="B187" i="2" a="1"/>
  <c r="B187" i="2" s="1"/>
  <c r="C187" i="2" s="1"/>
  <c r="B189" i="2" a="1"/>
  <c r="B189" i="2" s="1"/>
  <c r="C189" i="2" s="1"/>
  <c r="B191" i="2" a="1"/>
  <c r="B191" i="2" s="1"/>
  <c r="C191" i="2" s="1"/>
  <c r="B193" i="2" a="1"/>
  <c r="B193" i="2" s="1"/>
  <c r="C193" i="2" s="1"/>
  <c r="B195" i="2" a="1"/>
  <c r="B195" i="2" s="1"/>
  <c r="C195" i="2" s="1"/>
  <c r="B197" i="2" a="1"/>
  <c r="B197" i="2" s="1"/>
  <c r="C197" i="2" s="1"/>
  <c r="B199" i="2" a="1"/>
  <c r="B199" i="2" s="1"/>
  <c r="C199" i="2" s="1"/>
  <c r="B201" i="2" a="1"/>
  <c r="B201" i="2" s="1"/>
  <c r="C201" i="2" s="1"/>
  <c r="B203" i="2" a="1"/>
  <c r="B203" i="2" s="1"/>
  <c r="C203" i="2" s="1"/>
  <c r="B205" i="2" a="1"/>
  <c r="B205" i="2" s="1"/>
  <c r="C205" i="2" s="1"/>
  <c r="B207" i="2" a="1"/>
  <c r="B207" i="2" s="1"/>
  <c r="C207" i="2" s="1"/>
  <c r="B209" i="2" a="1"/>
  <c r="B209" i="2" s="1"/>
  <c r="C209" i="2" s="1"/>
  <c r="B211" i="2" a="1"/>
  <c r="B211" i="2" s="1"/>
  <c r="C211" i="2" s="1"/>
  <c r="B213" i="2" a="1"/>
  <c r="B213" i="2" s="1"/>
  <c r="C213" i="2" s="1"/>
  <c r="B215" i="2" a="1"/>
  <c r="B215" i="2" s="1"/>
  <c r="C215" i="2" s="1"/>
  <c r="B217" i="2" a="1"/>
  <c r="B217" i="2" s="1"/>
  <c r="C217" i="2" s="1"/>
  <c r="B219" i="2" a="1"/>
  <c r="B219" i="2" s="1"/>
  <c r="C219" i="2" s="1"/>
  <c r="B221" i="2" a="1"/>
  <c r="B221" i="2" s="1"/>
  <c r="C221" i="2" s="1"/>
  <c r="B223" i="2" a="1"/>
  <c r="B223" i="2" s="1"/>
  <c r="C223" i="2" s="1"/>
  <c r="B172" i="2" a="1"/>
  <c r="B172" i="2" s="1"/>
  <c r="C172" i="2" s="1"/>
  <c r="B174" i="2" a="1"/>
  <c r="B174" i="2" s="1"/>
  <c r="C174" i="2" s="1"/>
  <c r="B178" i="2" a="1"/>
  <c r="B178" i="2" s="1"/>
  <c r="C178" i="2" s="1"/>
  <c r="B182" i="2" a="1"/>
  <c r="B182" i="2" s="1"/>
  <c r="C182" i="2" s="1"/>
  <c r="B188" i="2" a="1"/>
  <c r="B188" i="2" s="1"/>
  <c r="C188" i="2" s="1"/>
  <c r="B192" i="2" a="1"/>
  <c r="B192" i="2" s="1"/>
  <c r="C192" i="2" s="1"/>
  <c r="B196" i="2" a="1"/>
  <c r="B196" i="2" s="1"/>
  <c r="C196" i="2" s="1"/>
  <c r="B200" i="2" a="1"/>
  <c r="B200" i="2" s="1"/>
  <c r="C200" i="2" s="1"/>
  <c r="B204" i="2" a="1"/>
  <c r="B204" i="2" s="1"/>
  <c r="C204" i="2" s="1"/>
  <c r="B208" i="2" a="1"/>
  <c r="B208" i="2" s="1"/>
  <c r="C208" i="2" s="1"/>
  <c r="B212" i="2" a="1"/>
  <c r="B212" i="2" s="1"/>
  <c r="C212" i="2" s="1"/>
  <c r="B214" i="2" a="1"/>
  <c r="B214" i="2" s="1"/>
  <c r="C214" i="2" s="1"/>
  <c r="B220" i="2" a="1"/>
  <c r="B220" i="2" s="1"/>
  <c r="C220" i="2" s="1"/>
  <c r="B176" i="2" a="1"/>
  <c r="B176" i="2" s="1"/>
  <c r="C176" i="2" s="1"/>
  <c r="B180" i="2" a="1"/>
  <c r="B180" i="2" s="1"/>
  <c r="C180" i="2" s="1"/>
  <c r="B184" i="2" a="1"/>
  <c r="B184" i="2" s="1"/>
  <c r="C184" i="2" s="1"/>
  <c r="B186" i="2" a="1"/>
  <c r="B186" i="2" s="1"/>
  <c r="C186" i="2" s="1"/>
  <c r="B190" i="2" a="1"/>
  <c r="B190" i="2" s="1"/>
  <c r="C190" i="2" s="1"/>
  <c r="B194" i="2" a="1"/>
  <c r="B194" i="2" s="1"/>
  <c r="C194" i="2" s="1"/>
  <c r="B198" i="2" a="1"/>
  <c r="B198" i="2" s="1"/>
  <c r="C198" i="2" s="1"/>
  <c r="B202" i="2" a="1"/>
  <c r="B202" i="2" s="1"/>
  <c r="C202" i="2" s="1"/>
  <c r="B206" i="2" a="1"/>
  <c r="B206" i="2" s="1"/>
  <c r="C206" i="2" s="1"/>
  <c r="B210" i="2" a="1"/>
  <c r="B210" i="2" s="1"/>
  <c r="C210" i="2" s="1"/>
  <c r="B216" i="2" a="1"/>
  <c r="B216" i="2" s="1"/>
  <c r="C216" i="2" s="1"/>
  <c r="B218" i="2" a="1"/>
  <c r="B218" i="2" s="1"/>
  <c r="C218" i="2" s="1"/>
  <c r="B222" i="2" a="1"/>
  <c r="B222" i="2" s="1"/>
  <c r="C222" i="2" s="1"/>
  <c r="B170" i="2" a="1"/>
  <c r="B170" i="2" s="1"/>
  <c r="C170" i="2" s="1"/>
</calcChain>
</file>

<file path=xl/sharedStrings.xml><?xml version="1.0" encoding="utf-8"?>
<sst xmlns="http://schemas.openxmlformats.org/spreadsheetml/2006/main" count="208" uniqueCount="56">
  <si>
    <t>A</t>
  </si>
  <si>
    <t>Letter</t>
  </si>
  <si>
    <t>Value</t>
  </si>
  <si>
    <t>Strength</t>
  </si>
  <si>
    <t>Probability</t>
  </si>
  <si>
    <t>Wood</t>
  </si>
  <si>
    <t>Ore</t>
  </si>
  <si>
    <t>Brick</t>
  </si>
  <si>
    <t>Sheep</t>
  </si>
  <si>
    <t>Wheat</t>
  </si>
  <si>
    <t>Resource</t>
  </si>
  <si>
    <t># of tiles</t>
  </si>
  <si>
    <t>Sequence</t>
  </si>
  <si>
    <t>Desert</t>
  </si>
  <si>
    <t>Random</t>
  </si>
  <si>
    <t>Row Labels</t>
  </si>
  <si>
    <t>Grand Total</t>
  </si>
  <si>
    <t>Count of Sequence</t>
  </si>
  <si>
    <t>Horizontal</t>
  </si>
  <si>
    <t>Axial</t>
  </si>
  <si>
    <t>First</t>
  </si>
  <si>
    <t>Second</t>
  </si>
  <si>
    <t>Coordinates</t>
  </si>
  <si>
    <t>Rating</t>
  </si>
  <si>
    <t>Axial1</t>
  </si>
  <si>
    <t>Horizontal1</t>
  </si>
  <si>
    <t>Horizontal2</t>
  </si>
  <si>
    <t>Axial2</t>
  </si>
  <si>
    <t>Total Strength</t>
  </si>
  <si>
    <t>Center</t>
  </si>
  <si>
    <t>Corner</t>
  </si>
  <si>
    <t>Edge Corner</t>
  </si>
  <si>
    <t>Edge Middle</t>
  </si>
  <si>
    <t>Inside 1</t>
  </si>
  <si>
    <t>Inside 2</t>
  </si>
  <si>
    <t>Inside 3</t>
  </si>
  <si>
    <t>Inside 4</t>
  </si>
  <si>
    <t>Inside 5</t>
  </si>
  <si>
    <t>Inside 6</t>
  </si>
  <si>
    <t>Relative Hex</t>
  </si>
  <si>
    <t>Adjacent to Point</t>
  </si>
  <si>
    <t>Coords</t>
  </si>
  <si>
    <t>Best Pueblo</t>
  </si>
  <si>
    <t>Starting Point</t>
  </si>
  <si>
    <t>Port</t>
  </si>
  <si>
    <t>Tile</t>
  </si>
  <si>
    <t>Corner1</t>
  </si>
  <si>
    <t>Corner2</t>
  </si>
  <si>
    <t>Coords1</t>
  </si>
  <si>
    <t>Coords2</t>
  </si>
  <si>
    <t>Ident</t>
  </si>
  <si>
    <t>Starting Port</t>
  </si>
  <si>
    <t>Tile Shifted</t>
  </si>
  <si>
    <t>Corner Shifted</t>
  </si>
  <si>
    <t>Shift Amt</t>
  </si>
  <si>
    <t>Mod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</si>
</sst>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6"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EEAAFF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EEAAFF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A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Ueland" refreshedDate="43673.745413888886" createdVersion="6" refreshedVersion="6" minRefreshableVersion="3" recordCount="19" xr:uid="{1C57A795-92F4-234C-8009-3A7E541AF8F5}">
  <cacheSource type="worksheet">
    <worksheetSource ref="A31:B50" sheet="Sheet1"/>
  </cacheSource>
  <cacheFields count="2">
    <cacheField name="Sequence" numFmtId="0">
      <sharedItems containsSemiMixedTypes="0" containsString="0" containsNumber="1" containsInteger="1" minValue="1" maxValue="19"/>
    </cacheField>
    <cacheField name="Resource" numFmtId="0">
      <sharedItems count="6">
        <s v="Brick"/>
        <s v="Wheat"/>
        <s v="Desert"/>
        <s v="Sheep"/>
        <s v="Wood"/>
        <s v="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"/>
    <x v="0"/>
  </r>
  <r>
    <n v="2"/>
    <x v="1"/>
  </r>
  <r>
    <n v="3"/>
    <x v="2"/>
  </r>
  <r>
    <n v="4"/>
    <x v="3"/>
  </r>
  <r>
    <n v="5"/>
    <x v="1"/>
  </r>
  <r>
    <n v="6"/>
    <x v="4"/>
  </r>
  <r>
    <n v="7"/>
    <x v="4"/>
  </r>
  <r>
    <n v="8"/>
    <x v="0"/>
  </r>
  <r>
    <n v="9"/>
    <x v="5"/>
  </r>
  <r>
    <n v="10"/>
    <x v="5"/>
  </r>
  <r>
    <n v="11"/>
    <x v="4"/>
  </r>
  <r>
    <n v="12"/>
    <x v="4"/>
  </r>
  <r>
    <n v="13"/>
    <x v="1"/>
  </r>
  <r>
    <n v="14"/>
    <x v="0"/>
  </r>
  <r>
    <n v="15"/>
    <x v="3"/>
  </r>
  <r>
    <n v="16"/>
    <x v="5"/>
  </r>
  <r>
    <n v="17"/>
    <x v="3"/>
  </r>
  <r>
    <n v="18"/>
    <x v="1"/>
  </r>
  <r>
    <n v="1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40281-F2B3-4C4C-8893-2314CF844F57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B29" firstHeaderRow="1" firstDataRow="1" firstDataCol="1"/>
  <pivotFields count="2">
    <pivotField dataField="1" showAll="0"/>
    <pivotField axis="axisRow" showAll="0">
      <items count="7">
        <item x="0"/>
        <item x="2"/>
        <item x="5"/>
        <item x="3"/>
        <item x="1"/>
        <item x="4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eque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128DE-8DCC-294C-92B3-10D1BA352E24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B29" firstHeaderRow="1" firstDataRow="1" firstDataCol="1"/>
  <pivotFields count="2">
    <pivotField dataField="1" showAll="0"/>
    <pivotField axis="axisRow" showAll="0">
      <items count="7">
        <item x="0"/>
        <item x="2"/>
        <item x="5"/>
        <item x="3"/>
        <item x="1"/>
        <item x="4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eque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90A3-CF87-5640-B0F0-4604B2AB2133}">
  <dimension ref="A1:Z170"/>
  <sheetViews>
    <sheetView workbookViewId="0">
      <selection activeCell="B32" sqref="B32"/>
    </sheetView>
  </sheetViews>
  <sheetFormatPr baseColWidth="10" defaultRowHeight="16" x14ac:dyDescent="0.2"/>
  <cols>
    <col min="1" max="1" width="13" style="1" bestFit="1" customWidth="1"/>
    <col min="2" max="2" width="16.5" style="1" bestFit="1" customWidth="1"/>
    <col min="3" max="3" width="10.83203125" style="1"/>
    <col min="7" max="7" width="13" bestFit="1" customWidth="1"/>
    <col min="8" max="8" width="12.6640625" bestFit="1" customWidth="1"/>
  </cols>
  <sheetData>
    <row r="1" spans="1:13" x14ac:dyDescent="0.2">
      <c r="A1" s="1" t="s">
        <v>1</v>
      </c>
      <c r="B1" s="1" t="s">
        <v>2</v>
      </c>
      <c r="C1" s="1" t="s">
        <v>4</v>
      </c>
      <c r="E1" s="1" t="s">
        <v>10</v>
      </c>
      <c r="F1" s="1" t="s">
        <v>14</v>
      </c>
    </row>
    <row r="2" spans="1:13" x14ac:dyDescent="0.2">
      <c r="A2" s="1" t="s">
        <v>0</v>
      </c>
      <c r="B2" s="1">
        <v>5</v>
      </c>
      <c r="C2" s="1" t="str">
        <f>REPT("*",6-ABS(B2-7))</f>
        <v>****</v>
      </c>
      <c r="E2" s="1" t="s">
        <v>7</v>
      </c>
      <c r="F2">
        <f ca="1">RAND()</f>
        <v>0.39919730730013092</v>
      </c>
      <c r="G2">
        <v>2</v>
      </c>
      <c r="H2">
        <v>2</v>
      </c>
      <c r="I2">
        <f ca="1">IF(IFERROR(MATCH("Desert", $B$32:B32, 0),0)&gt;0, 1,0)</f>
        <v>0</v>
      </c>
      <c r="J2">
        <f t="shared" ref="J2:J20" ca="1" si="0">IF(B32="Desert", "",OFFSET(B2,-I2,0))</f>
        <v>5</v>
      </c>
      <c r="L2">
        <v>0</v>
      </c>
      <c r="M2">
        <v>2</v>
      </c>
    </row>
    <row r="3" spans="1:13" x14ac:dyDescent="0.2">
      <c r="A3" s="1" t="str">
        <f>CHAR(CODE(A2)+1)</f>
        <v>B</v>
      </c>
      <c r="B3" s="1">
        <v>2</v>
      </c>
      <c r="C3" s="1" t="str">
        <f t="shared" ref="C3:C19" si="1">REPT("*",6-ABS(B3-7))</f>
        <v>*</v>
      </c>
      <c r="E3" s="1" t="s">
        <v>7</v>
      </c>
      <c r="F3">
        <f t="shared" ref="F3:F20" ca="1" si="2">RAND()</f>
        <v>0.47321519298822667</v>
      </c>
      <c r="G3">
        <v>1</v>
      </c>
      <c r="H3">
        <v>2</v>
      </c>
      <c r="I3">
        <f ca="1">IF(IFERROR(MATCH("Desert", $B$32:B33, 0),0)&gt;0, 1,0)</f>
        <v>0</v>
      </c>
      <c r="J3">
        <f t="shared" ca="1" si="0"/>
        <v>2</v>
      </c>
      <c r="L3">
        <v>1</v>
      </c>
      <c r="M3">
        <v>2</v>
      </c>
    </row>
    <row r="4" spans="1:13" x14ac:dyDescent="0.2">
      <c r="A4" s="1" t="str">
        <f t="shared" ref="A4:A19" si="3">CHAR(CODE(A3)+1)</f>
        <v>C</v>
      </c>
      <c r="B4" s="1">
        <v>6</v>
      </c>
      <c r="C4" s="1" t="str">
        <f t="shared" si="1"/>
        <v>*****</v>
      </c>
      <c r="E4" s="1" t="s">
        <v>7</v>
      </c>
      <c r="F4">
        <f t="shared" ca="1" si="2"/>
        <v>0.79262097154602862</v>
      </c>
      <c r="G4">
        <v>0</v>
      </c>
      <c r="H4">
        <v>2</v>
      </c>
      <c r="I4">
        <f ca="1">IF(IFERROR(MATCH("Desert", $B$32:B34, 0),0)&gt;0, 1,0)</f>
        <v>0</v>
      </c>
      <c r="J4">
        <f t="shared" ca="1" si="0"/>
        <v>6</v>
      </c>
      <c r="L4">
        <v>2</v>
      </c>
      <c r="M4">
        <v>2</v>
      </c>
    </row>
    <row r="5" spans="1:13" x14ac:dyDescent="0.2">
      <c r="A5" s="1" t="str">
        <f t="shared" si="3"/>
        <v>D</v>
      </c>
      <c r="B5" s="1">
        <v>3</v>
      </c>
      <c r="C5" s="1" t="str">
        <f t="shared" si="1"/>
        <v>**</v>
      </c>
      <c r="E5" s="1" t="s">
        <v>6</v>
      </c>
      <c r="F5">
        <f t="shared" ca="1" si="2"/>
        <v>0.43742197439797625</v>
      </c>
      <c r="G5">
        <v>-1</v>
      </c>
      <c r="H5">
        <v>1</v>
      </c>
      <c r="I5">
        <f ca="1">IF(IFERROR(MATCH("Desert", $B$32:B35, 0),0)&gt;0, 1,0)</f>
        <v>0</v>
      </c>
      <c r="J5">
        <f t="shared" ca="1" si="0"/>
        <v>3</v>
      </c>
      <c r="L5">
        <v>-1</v>
      </c>
      <c r="M5">
        <v>1</v>
      </c>
    </row>
    <row r="6" spans="1:13" x14ac:dyDescent="0.2">
      <c r="A6" s="1" t="str">
        <f t="shared" si="3"/>
        <v>E</v>
      </c>
      <c r="B6" s="1">
        <v>8</v>
      </c>
      <c r="C6" s="1" t="str">
        <f t="shared" si="1"/>
        <v>*****</v>
      </c>
      <c r="E6" s="1" t="s">
        <v>6</v>
      </c>
      <c r="F6">
        <f t="shared" ca="1" si="2"/>
        <v>0.88026952255803026</v>
      </c>
      <c r="G6">
        <v>-2</v>
      </c>
      <c r="H6">
        <v>0</v>
      </c>
      <c r="I6">
        <f ca="1">IF(IFERROR(MATCH("Desert", $B$32:B36, 0),0)&gt;0, 1,0)</f>
        <v>0</v>
      </c>
      <c r="J6">
        <f t="shared" ca="1" si="0"/>
        <v>8</v>
      </c>
      <c r="L6">
        <v>0</v>
      </c>
      <c r="M6">
        <v>1</v>
      </c>
    </row>
    <row r="7" spans="1:13" x14ac:dyDescent="0.2">
      <c r="A7" s="1" t="str">
        <f t="shared" si="3"/>
        <v>F</v>
      </c>
      <c r="B7" s="1">
        <v>10</v>
      </c>
      <c r="C7" s="1" t="str">
        <f t="shared" si="1"/>
        <v>***</v>
      </c>
      <c r="E7" s="1" t="s">
        <v>6</v>
      </c>
      <c r="F7">
        <f t="shared" ca="1" si="2"/>
        <v>0.85136904293803062</v>
      </c>
      <c r="G7">
        <v>-2</v>
      </c>
      <c r="H7">
        <v>-1</v>
      </c>
      <c r="I7">
        <f ca="1">IF(IFERROR(MATCH("Desert", $B$32:B37, 0),0)&gt;0, 1,0)</f>
        <v>0</v>
      </c>
      <c r="J7">
        <f t="shared" ca="1" si="0"/>
        <v>10</v>
      </c>
      <c r="L7">
        <v>1</v>
      </c>
      <c r="M7">
        <v>1</v>
      </c>
    </row>
    <row r="8" spans="1:13" x14ac:dyDescent="0.2">
      <c r="A8" s="1" t="str">
        <f t="shared" si="3"/>
        <v>G</v>
      </c>
      <c r="B8" s="1">
        <v>9</v>
      </c>
      <c r="C8" s="1" t="str">
        <f t="shared" si="1"/>
        <v>****</v>
      </c>
      <c r="E8" s="1" t="s">
        <v>8</v>
      </c>
      <c r="F8">
        <f t="shared" ca="1" si="2"/>
        <v>0.90066554484886852</v>
      </c>
      <c r="G8">
        <v>-2</v>
      </c>
      <c r="H8">
        <v>-2</v>
      </c>
      <c r="I8">
        <f ca="1">IF(IFERROR(MATCH("Desert", $B$32:B38, 0),0)&gt;0, 1,0)</f>
        <v>0</v>
      </c>
      <c r="J8">
        <f t="shared" ca="1" si="0"/>
        <v>9</v>
      </c>
      <c r="L8">
        <v>2</v>
      </c>
      <c r="M8">
        <v>1</v>
      </c>
    </row>
    <row r="9" spans="1:13" x14ac:dyDescent="0.2">
      <c r="A9" s="1" t="str">
        <f t="shared" si="3"/>
        <v>H</v>
      </c>
      <c r="B9" s="1">
        <v>12</v>
      </c>
      <c r="C9" s="1" t="str">
        <f t="shared" si="1"/>
        <v>*</v>
      </c>
      <c r="E9" s="1" t="s">
        <v>8</v>
      </c>
      <c r="F9">
        <f t="shared" ca="1" si="2"/>
        <v>0.94139062587328282</v>
      </c>
      <c r="G9">
        <v>-1</v>
      </c>
      <c r="H9">
        <v>-2</v>
      </c>
      <c r="I9">
        <f ca="1">IF(IFERROR(MATCH("Desert", $B$32:B39, 0),0)&gt;0, 1,0)</f>
        <v>0</v>
      </c>
      <c r="J9">
        <f t="shared" ca="1" si="0"/>
        <v>12</v>
      </c>
      <c r="L9">
        <v>-2</v>
      </c>
      <c r="M9">
        <v>0</v>
      </c>
    </row>
    <row r="10" spans="1:13" x14ac:dyDescent="0.2">
      <c r="A10" s="1" t="str">
        <f t="shared" si="3"/>
        <v>I</v>
      </c>
      <c r="B10" s="1">
        <v>11</v>
      </c>
      <c r="C10" s="1" t="str">
        <f t="shared" si="1"/>
        <v>**</v>
      </c>
      <c r="E10" s="1" t="s">
        <v>8</v>
      </c>
      <c r="F10">
        <f t="shared" ca="1" si="2"/>
        <v>0.71730912980544859</v>
      </c>
      <c r="G10">
        <v>0</v>
      </c>
      <c r="H10">
        <v>-2</v>
      </c>
      <c r="I10">
        <f ca="1">IF(IFERROR(MATCH("Desert", $B$32:B40, 0),0)&gt;0, 1,0)</f>
        <v>0</v>
      </c>
      <c r="J10">
        <f t="shared" ca="1" si="0"/>
        <v>11</v>
      </c>
      <c r="L10">
        <v>-1</v>
      </c>
      <c r="M10">
        <v>0</v>
      </c>
    </row>
    <row r="11" spans="1:13" x14ac:dyDescent="0.2">
      <c r="A11" s="1" t="str">
        <f t="shared" si="3"/>
        <v>J</v>
      </c>
      <c r="B11" s="1">
        <v>4</v>
      </c>
      <c r="C11" s="1" t="str">
        <f t="shared" si="1"/>
        <v>***</v>
      </c>
      <c r="E11" s="1" t="s">
        <v>8</v>
      </c>
      <c r="F11">
        <f t="shared" ca="1" si="2"/>
        <v>0.2740570723315261</v>
      </c>
      <c r="G11">
        <v>1</v>
      </c>
      <c r="H11">
        <v>-1</v>
      </c>
      <c r="I11">
        <f ca="1">IF(IFERROR(MATCH("Desert", $B$32:B41, 0),0)&gt;0, 1,0)</f>
        <v>0</v>
      </c>
      <c r="J11">
        <f t="shared" ca="1" si="0"/>
        <v>4</v>
      </c>
      <c r="L11">
        <v>0</v>
      </c>
      <c r="M11">
        <v>0</v>
      </c>
    </row>
    <row r="12" spans="1:13" x14ac:dyDescent="0.2">
      <c r="A12" s="1" t="str">
        <f t="shared" si="3"/>
        <v>K</v>
      </c>
      <c r="B12" s="1">
        <v>8</v>
      </c>
      <c r="C12" s="1" t="str">
        <f t="shared" si="1"/>
        <v>*****</v>
      </c>
      <c r="E12" s="1" t="s">
        <v>9</v>
      </c>
      <c r="F12">
        <f t="shared" ca="1" si="2"/>
        <v>6.0033021869029257E-2</v>
      </c>
      <c r="G12">
        <v>2</v>
      </c>
      <c r="H12">
        <v>0</v>
      </c>
      <c r="I12">
        <f ca="1">IF(IFERROR(MATCH("Desert", $B$32:B42, 0),0)&gt;0, 1,0)</f>
        <v>0</v>
      </c>
      <c r="J12">
        <f t="shared" ca="1" si="0"/>
        <v>8</v>
      </c>
      <c r="L12">
        <v>1</v>
      </c>
      <c r="M12">
        <v>0</v>
      </c>
    </row>
    <row r="13" spans="1:13" x14ac:dyDescent="0.2">
      <c r="A13" s="1" t="str">
        <f t="shared" si="3"/>
        <v>L</v>
      </c>
      <c r="B13" s="1">
        <v>10</v>
      </c>
      <c r="C13" s="1" t="str">
        <f t="shared" si="1"/>
        <v>***</v>
      </c>
      <c r="E13" s="1" t="s">
        <v>9</v>
      </c>
      <c r="F13">
        <f t="shared" ca="1" si="2"/>
        <v>5.4880476756403063E-2</v>
      </c>
      <c r="G13">
        <v>2</v>
      </c>
      <c r="H13">
        <v>1</v>
      </c>
      <c r="I13">
        <f ca="1">IF(IFERROR(MATCH("Desert", $B$32:B43, 0),0)&gt;0, 1,0)</f>
        <v>0</v>
      </c>
      <c r="J13">
        <f t="shared" ca="1" si="0"/>
        <v>10</v>
      </c>
      <c r="L13">
        <v>2</v>
      </c>
      <c r="M13">
        <v>0</v>
      </c>
    </row>
    <row r="14" spans="1:13" x14ac:dyDescent="0.2">
      <c r="A14" s="1" t="str">
        <f t="shared" si="3"/>
        <v>M</v>
      </c>
      <c r="B14" s="1">
        <v>9</v>
      </c>
      <c r="C14" s="1" t="str">
        <f t="shared" si="1"/>
        <v>****</v>
      </c>
      <c r="E14" s="1" t="s">
        <v>9</v>
      </c>
      <c r="F14">
        <f t="shared" ca="1" si="2"/>
        <v>0.36647710354585439</v>
      </c>
      <c r="G14">
        <v>1</v>
      </c>
      <c r="H14">
        <v>1</v>
      </c>
      <c r="I14">
        <f ca="1">IF(IFERROR(MATCH("Desert", $B$32:B44, 0),0)&gt;0, 1,0)</f>
        <v>0</v>
      </c>
      <c r="J14">
        <f t="shared" ca="1" si="0"/>
        <v>9</v>
      </c>
      <c r="L14">
        <v>-2</v>
      </c>
      <c r="M14">
        <v>-1</v>
      </c>
    </row>
    <row r="15" spans="1:13" x14ac:dyDescent="0.2">
      <c r="A15" s="1" t="str">
        <f t="shared" si="3"/>
        <v>N</v>
      </c>
      <c r="B15" s="1">
        <v>4</v>
      </c>
      <c r="C15" s="1" t="str">
        <f t="shared" si="1"/>
        <v>***</v>
      </c>
      <c r="E15" s="1" t="s">
        <v>9</v>
      </c>
      <c r="F15">
        <f t="shared" ca="1" si="2"/>
        <v>8.6068826253824171E-2</v>
      </c>
      <c r="G15">
        <v>0</v>
      </c>
      <c r="H15">
        <v>1</v>
      </c>
      <c r="I15">
        <f ca="1">IF(IFERROR(MATCH("Desert", $B$32:B45, 0),0)&gt;0, 1,0)</f>
        <v>0</v>
      </c>
      <c r="J15">
        <f t="shared" ca="1" si="0"/>
        <v>4</v>
      </c>
      <c r="L15">
        <v>-1</v>
      </c>
      <c r="M15">
        <v>-1</v>
      </c>
    </row>
    <row r="16" spans="1:13" x14ac:dyDescent="0.2">
      <c r="A16" s="1" t="str">
        <f t="shared" si="3"/>
        <v>O</v>
      </c>
      <c r="B16" s="1">
        <v>5</v>
      </c>
      <c r="C16" s="1" t="str">
        <f t="shared" si="1"/>
        <v>****</v>
      </c>
      <c r="E16" s="1" t="s">
        <v>5</v>
      </c>
      <c r="F16">
        <f t="shared" ca="1" si="2"/>
        <v>0.29351110460908847</v>
      </c>
      <c r="G16">
        <v>-1</v>
      </c>
      <c r="H16">
        <v>0</v>
      </c>
      <c r="I16">
        <f ca="1">IF(IFERROR(MATCH("Desert", $B$32:B46, 0),0)&gt;0, 1,0)</f>
        <v>0</v>
      </c>
      <c r="J16">
        <f t="shared" ca="1" si="0"/>
        <v>5</v>
      </c>
      <c r="L16">
        <v>0</v>
      </c>
      <c r="M16">
        <v>-1</v>
      </c>
    </row>
    <row r="17" spans="1:21" x14ac:dyDescent="0.2">
      <c r="A17" s="1" t="str">
        <f t="shared" si="3"/>
        <v>P</v>
      </c>
      <c r="B17" s="1">
        <v>6</v>
      </c>
      <c r="C17" s="1" t="str">
        <f t="shared" si="1"/>
        <v>*****</v>
      </c>
      <c r="E17" s="1" t="s">
        <v>5</v>
      </c>
      <c r="F17">
        <f t="shared" ca="1" si="2"/>
        <v>0.61177929958258404</v>
      </c>
      <c r="G17">
        <v>-1</v>
      </c>
      <c r="H17">
        <v>-1</v>
      </c>
      <c r="I17">
        <f ca="1">IF(IFERROR(MATCH("Desert", $B$32:B47, 0),0)&gt;0, 1,0)</f>
        <v>1</v>
      </c>
      <c r="J17" t="str">
        <f t="shared" ca="1" si="0"/>
        <v/>
      </c>
      <c r="L17">
        <v>1</v>
      </c>
      <c r="M17">
        <v>-1</v>
      </c>
    </row>
    <row r="18" spans="1:21" x14ac:dyDescent="0.2">
      <c r="A18" s="1" t="str">
        <f t="shared" si="3"/>
        <v>Q</v>
      </c>
      <c r="B18" s="1">
        <v>3</v>
      </c>
      <c r="C18" s="1" t="str">
        <f t="shared" si="1"/>
        <v>**</v>
      </c>
      <c r="E18" s="1" t="s">
        <v>5</v>
      </c>
      <c r="F18">
        <f t="shared" ca="1" si="2"/>
        <v>0.77778865937893593</v>
      </c>
      <c r="G18">
        <v>0</v>
      </c>
      <c r="H18">
        <v>-1</v>
      </c>
      <c r="I18">
        <f ca="1">IF(IFERROR(MATCH("Desert", $B$32:B48, 0),0)&gt;0, 1,0)</f>
        <v>1</v>
      </c>
      <c r="J18">
        <f t="shared" ca="1" si="0"/>
        <v>6</v>
      </c>
      <c r="L18">
        <v>-2</v>
      </c>
      <c r="M18">
        <v>-2</v>
      </c>
    </row>
    <row r="19" spans="1:21" x14ac:dyDescent="0.2">
      <c r="A19" s="1" t="str">
        <f t="shared" si="3"/>
        <v>R</v>
      </c>
      <c r="B19" s="1">
        <v>11</v>
      </c>
      <c r="C19" s="1" t="str">
        <f t="shared" si="1"/>
        <v>**</v>
      </c>
      <c r="E19" s="1" t="s">
        <v>5</v>
      </c>
      <c r="F19">
        <f t="shared" ca="1" si="2"/>
        <v>0.1498244598030285</v>
      </c>
      <c r="G19">
        <v>1</v>
      </c>
      <c r="H19">
        <v>0</v>
      </c>
      <c r="I19">
        <f ca="1">IF(IFERROR(MATCH("Desert", $B$32:B49, 0),0)&gt;0, 1,0)</f>
        <v>1</v>
      </c>
      <c r="J19">
        <f t="shared" ca="1" si="0"/>
        <v>3</v>
      </c>
      <c r="L19">
        <v>-1</v>
      </c>
      <c r="M19">
        <v>-2</v>
      </c>
    </row>
    <row r="20" spans="1:21" x14ac:dyDescent="0.2">
      <c r="E20" s="1" t="s">
        <v>13</v>
      </c>
      <c r="F20">
        <f t="shared" ca="1" si="2"/>
        <v>9.025271657664069E-2</v>
      </c>
      <c r="G20">
        <v>0</v>
      </c>
      <c r="H20">
        <v>0</v>
      </c>
      <c r="I20">
        <f ca="1">IF(IFERROR(MATCH("Desert", $B$32:B50, 0),0)&gt;0, 1,0)</f>
        <v>1</v>
      </c>
      <c r="J20">
        <f t="shared" ca="1" si="0"/>
        <v>11</v>
      </c>
      <c r="L20">
        <v>0</v>
      </c>
      <c r="M20">
        <v>-2</v>
      </c>
    </row>
    <row r="22" spans="1:21" x14ac:dyDescent="0.2">
      <c r="A22" s="3" t="s">
        <v>15</v>
      </c>
      <c r="B22" t="s">
        <v>17</v>
      </c>
      <c r="C22" s="5" t="s">
        <v>11</v>
      </c>
    </row>
    <row r="23" spans="1:21" x14ac:dyDescent="0.2">
      <c r="A23" s="1" t="s">
        <v>7</v>
      </c>
      <c r="B23" s="4">
        <v>3</v>
      </c>
      <c r="C23" s="5">
        <v>3</v>
      </c>
    </row>
    <row r="24" spans="1:21" x14ac:dyDescent="0.2">
      <c r="A24" s="1" t="s">
        <v>13</v>
      </c>
      <c r="B24" s="4">
        <v>1</v>
      </c>
      <c r="C24" s="5">
        <v>1</v>
      </c>
    </row>
    <row r="25" spans="1:21" x14ac:dyDescent="0.2">
      <c r="A25" s="1" t="s">
        <v>6</v>
      </c>
      <c r="B25" s="4">
        <v>3</v>
      </c>
      <c r="C25" s="5">
        <v>3</v>
      </c>
    </row>
    <row r="26" spans="1:21" x14ac:dyDescent="0.2">
      <c r="A26" s="1" t="s">
        <v>8</v>
      </c>
      <c r="B26" s="4">
        <v>4</v>
      </c>
      <c r="C26" s="5">
        <v>4</v>
      </c>
    </row>
    <row r="27" spans="1:21" x14ac:dyDescent="0.2">
      <c r="A27" s="1" t="s">
        <v>9</v>
      </c>
      <c r="B27" s="4">
        <v>4</v>
      </c>
      <c r="C27" s="5">
        <v>4</v>
      </c>
    </row>
    <row r="28" spans="1:21" x14ac:dyDescent="0.2">
      <c r="A28" s="1" t="s">
        <v>5</v>
      </c>
      <c r="B28" s="4">
        <v>4</v>
      </c>
      <c r="C28" s="5">
        <v>4</v>
      </c>
    </row>
    <row r="29" spans="1:21" x14ac:dyDescent="0.2">
      <c r="A29" s="1" t="s">
        <v>16</v>
      </c>
      <c r="B29" s="4">
        <v>19</v>
      </c>
      <c r="C29" s="5">
        <f>SUM(C23:C28)</f>
        <v>19</v>
      </c>
    </row>
    <row r="30" spans="1:21" x14ac:dyDescent="0.2">
      <c r="B30" s="4"/>
    </row>
    <row r="31" spans="1:21" x14ac:dyDescent="0.2">
      <c r="A31" s="2" t="s">
        <v>12</v>
      </c>
      <c r="B31" s="1" t="s">
        <v>10</v>
      </c>
      <c r="C31" s="5" t="s">
        <v>19</v>
      </c>
      <c r="D31" s="5" t="s">
        <v>18</v>
      </c>
      <c r="E31" s="5"/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 s="5" t="s">
        <v>23</v>
      </c>
      <c r="M31" s="5" t="s">
        <v>3</v>
      </c>
      <c r="P31" t="s">
        <v>20</v>
      </c>
      <c r="Q31" t="s">
        <v>21</v>
      </c>
      <c r="T31" t="s">
        <v>19</v>
      </c>
      <c r="U31" t="s">
        <v>18</v>
      </c>
    </row>
    <row r="32" spans="1:21" x14ac:dyDescent="0.2">
      <c r="A32">
        <v>1</v>
      </c>
      <c r="B32" t="str">
        <f ca="1">INDEX($E$2:$E$20, MATCH(LARGE($F$2:$F$20, A32),$F$2:$F$20, 0))</f>
        <v>Sheep</v>
      </c>
      <c r="C32">
        <v>2</v>
      </c>
      <c r="D32">
        <v>2</v>
      </c>
      <c r="E32" t="str">
        <f>C32&amp;","&amp;D32</f>
        <v>2,2</v>
      </c>
      <c r="F32" t="str">
        <f ca="1">IFERROR(INDEX($B$32:$B$50, MATCH($C32+INDEX($P$41:$S$46, MATCH(F$31, $O$41:$O$46, 0), 1)&amp;","&amp;$D32+INDEX($P$41:$S$46, MATCH(F$31, $O$41:$O$46, 0), 2), $E$32:$E$50, 0)), "Sea")
&amp;", "&amp;
IFERROR(INDEX($B$32:$B$50, MATCH($C32+INDEX($P$41:$S$46, MATCH(F$31, $O$41:$O$46, 0), 3)&amp;","&amp;$D32+INDEX($P$41:$S$46, MATCH(F$31, $O$41:$O$46, 0), 4), $E$32:$E$50, 0)), "Sea")</f>
        <v>Sea, Wheat</v>
      </c>
      <c r="G32" t="str">
        <f ca="1">IFERROR(INDEX($B$32:$B$50, MATCH($C32+INDEX($P$41:$S$46, MATCH(G$31, $O$41:$O$46, 0), 1)&amp;","&amp;$D32+INDEX($P$41:$S$46, MATCH(G$31, $O$41:$O$46, 0), 2), $E$32:$E$50, 0)), "Sea")
&amp;", "&amp;
IFERROR(INDEX($B$32:$B$50, MATCH($C32+INDEX($P$41:$S$46, MATCH(G$31, $O$41:$O$46, 0), 3)&amp;","&amp;$D32+INDEX($P$41:$S$46, MATCH(G$31, $O$41:$O$46, 0), 4), $E$32:$E$50, 0)), "Sea")</f>
        <v>Wheat, Wood</v>
      </c>
      <c r="H32" t="str">
        <f ca="1">IFERROR(INDEX($B$32:$B$50, MATCH($C32+INDEX($P$41:$S$46, MATCH(H$31, $O$41:$O$46, 0), 1)&amp;","&amp;$D32+INDEX($P$41:$S$46, MATCH(H$31, $O$41:$O$46, 0), 2), $E$32:$E$50, 0)), "Sea")
&amp;", "&amp;
IFERROR(INDEX($B$32:$B$50, MATCH($C32+INDEX($P$41:$S$46, MATCH(H$31, $O$41:$O$46, 0), 3)&amp;","&amp;$D32+INDEX($P$41:$S$46, MATCH(H$31, $O$41:$O$46, 0), 4), $E$32:$E$50, 0)), "Sea")</f>
        <v>Wood, Sheep</v>
      </c>
      <c r="I32" t="str">
        <f ca="1">IFERROR(INDEX($B$32:$B$50, MATCH($C32+INDEX($P$41:$S$46, MATCH(I$31, $O$41:$O$46, 0), 1)&amp;","&amp;$D32+INDEX($P$41:$S$46, MATCH(I$31, $O$41:$O$46, 0), 2), $E$32:$E$50, 0)), "Sea")
&amp;", "&amp;
IFERROR(INDEX($B$32:$B$50, MATCH($C32+INDEX($P$41:$S$46, MATCH(I$31, $O$41:$O$46, 0), 3)&amp;","&amp;$D32+INDEX($P$41:$S$46, MATCH(I$31, $O$41:$O$46, 0), 4), $E$32:$E$50, 0)), "Sea")</f>
        <v>Sheep, Sea</v>
      </c>
      <c r="J32" t="str">
        <f>IFERROR(INDEX($B$32:$B$50, MATCH($C32+INDEX($P$41:$S$46, MATCH(J$31, $O$41:$O$46, 0), 1)&amp;","&amp;$D32+INDEX($P$41:$S$46, MATCH(J$31, $O$41:$O$46, 0), 2), $E$32:$E$50, 0)), "Sea")
&amp;", "&amp;
IFERROR(INDEX($B$32:$B$50, MATCH($C32+INDEX($P$41:$S$46, MATCH(J$31, $O$41:$O$46, 0), 3)&amp;","&amp;$D32+INDEX($P$41:$S$46, MATCH(J$31, $O$41:$O$46, 0), 4), $E$32:$E$50, 0)), "Sea")</f>
        <v>Sea, Sea</v>
      </c>
      <c r="K32" t="str">
        <f>IFERROR(INDEX($B$32:$B$50, MATCH($C32+INDEX($P$41:$S$46, MATCH(K$31, $O$41:$O$46, 0), 1)&amp;","&amp;$D32+INDEX($P$41:$S$46, MATCH(K$31, $O$41:$O$46, 0), 2), $E$32:$E$50, 0)), "Sea")
&amp;", "&amp;
IFERROR(INDEX($B$32:$B$50, MATCH($C32+INDEX($P$41:$S$46, MATCH(K$31, $O$41:$O$46, 0), 3)&amp;","&amp;$D32+INDEX($P$41:$S$46, MATCH(K$31, $O$41:$O$46, 0), 4), $E$32:$E$50, 0)), "Sea")</f>
        <v>Sea, Sea</v>
      </c>
      <c r="L32">
        <f ca="1">IF(B32="Desert", "",OFFSET(B2,-IF(IFERROR(MATCH("Desert", $B$32:B32, 0),0)&gt;0, 1,0),0))</f>
        <v>5</v>
      </c>
      <c r="M32">
        <f ca="1">IFERROR(6-ABS(L32-7), 0)</f>
        <v>4</v>
      </c>
      <c r="O32">
        <v>1</v>
      </c>
      <c r="P32">
        <v>1</v>
      </c>
      <c r="Q32">
        <v>2</v>
      </c>
      <c r="S32">
        <v>1</v>
      </c>
      <c r="T32">
        <v>1</v>
      </c>
      <c r="U32">
        <v>0</v>
      </c>
    </row>
    <row r="33" spans="1:21" x14ac:dyDescent="0.2">
      <c r="A33">
        <f>A32+1</f>
        <v>2</v>
      </c>
      <c r="B33" t="str">
        <f ca="1">INDEX($E$2:$E$20, MATCH(LARGE($F$2:$F$20, A33),$F$2:$F$20, 0))</f>
        <v>Sheep</v>
      </c>
      <c r="C33">
        <v>1</v>
      </c>
      <c r="D33">
        <v>2</v>
      </c>
      <c r="E33" t="str">
        <f t="shared" ref="E33:E50" si="4">C33&amp;","&amp;D33</f>
        <v>1,2</v>
      </c>
      <c r="F33" t="str">
        <f ca="1">IFERROR(INDEX($B$32:$B$50, MATCH($C33+INDEX($P$41:$S$46, MATCH(F$31, $O$41:$O$46, 0), 1)&amp;","&amp;$D33+INDEX($P$41:$S$46, MATCH(F$31, $O$41:$O$46, 0), 2), $E$32:$E$50, 0)), "Sea")
&amp;", "&amp;
IFERROR(INDEX($B$32:$B$50, MATCH($C33+INDEX($P$41:$S$46, MATCH(F$31, $O$41:$O$46, 0), 3)&amp;","&amp;$D33+INDEX($P$41:$S$46, MATCH(F$31, $O$41:$O$46, 0), 4), $E$32:$E$50, 0)), "Sea")</f>
        <v>Sheep, Wood</v>
      </c>
      <c r="G33" t="str">
        <f ca="1">IFERROR(INDEX($B$32:$B$50, MATCH($C33+INDEX($P$41:$S$46, MATCH(G$31, $O$41:$O$46, 0), 1)&amp;","&amp;$D33+INDEX($P$41:$S$46, MATCH(G$31, $O$41:$O$46, 0), 2), $E$32:$E$50, 0)), "Sea")
&amp;", "&amp;
IFERROR(INDEX($B$32:$B$50, MATCH($C33+INDEX($P$41:$S$46, MATCH(G$31, $O$41:$O$46, 0), 3)&amp;","&amp;$D33+INDEX($P$41:$S$46, MATCH(G$31, $O$41:$O$46, 0), 4), $E$32:$E$50, 0)), "Sea")</f>
        <v>Wood, Sheep</v>
      </c>
      <c r="H33" t="str">
        <f ca="1">IFERROR(INDEX($B$32:$B$50, MATCH($C33+INDEX($P$41:$S$46, MATCH(H$31, $O$41:$O$46, 0), 1)&amp;","&amp;$D33+INDEX($P$41:$S$46, MATCH(H$31, $O$41:$O$46, 0), 2), $E$32:$E$50, 0)), "Sea")
&amp;", "&amp;
IFERROR(INDEX($B$32:$B$50, MATCH($C33+INDEX($P$41:$S$46, MATCH(H$31, $O$41:$O$46, 0), 3)&amp;","&amp;$D33+INDEX($P$41:$S$46, MATCH(H$31, $O$41:$O$46, 0), 4), $E$32:$E$50, 0)), "Sea")</f>
        <v>Sheep, Ore</v>
      </c>
      <c r="I33" t="str">
        <f ca="1">IFERROR(INDEX($B$32:$B$50, MATCH($C33+INDEX($P$41:$S$46, MATCH(I$31, $O$41:$O$46, 0), 1)&amp;","&amp;$D33+INDEX($P$41:$S$46, MATCH(I$31, $O$41:$O$46, 0), 2), $E$32:$E$50, 0)), "Sea")
&amp;", "&amp;
IFERROR(INDEX($B$32:$B$50, MATCH($C33+INDEX($P$41:$S$46, MATCH(I$31, $O$41:$O$46, 0), 3)&amp;","&amp;$D33+INDEX($P$41:$S$46, MATCH(I$31, $O$41:$O$46, 0), 4), $E$32:$E$50, 0)), "Sea")</f>
        <v>Ore, Sea</v>
      </c>
      <c r="J33" t="str">
        <f>IFERROR(INDEX($B$32:$B$50, MATCH($C33+INDEX($P$41:$S$46, MATCH(J$31, $O$41:$O$46, 0), 1)&amp;","&amp;$D33+INDEX($P$41:$S$46, MATCH(J$31, $O$41:$O$46, 0), 2), $E$32:$E$50, 0)), "Sea")
&amp;", "&amp;
IFERROR(INDEX($B$32:$B$50, MATCH($C33+INDEX($P$41:$S$46, MATCH(J$31, $O$41:$O$46, 0), 3)&amp;","&amp;$D33+INDEX($P$41:$S$46, MATCH(J$31, $O$41:$O$46, 0), 4), $E$32:$E$50, 0)), "Sea")</f>
        <v>Sea, Sea</v>
      </c>
      <c r="K33" t="str">
        <f ca="1">IFERROR(INDEX($B$32:$B$50, MATCH($C33+INDEX($P$41:$S$46, MATCH(K$31, $O$41:$O$46, 0), 1)&amp;","&amp;$D33+INDEX($P$41:$S$46, MATCH(K$31, $O$41:$O$46, 0), 2), $E$32:$E$50, 0)), "Sea")
&amp;", "&amp;
IFERROR(INDEX($B$32:$B$50, MATCH($C33+INDEX($P$41:$S$46, MATCH(K$31, $O$41:$O$46, 0), 3)&amp;","&amp;$D33+INDEX($P$41:$S$46, MATCH(K$31, $O$41:$O$46, 0), 4), $E$32:$E$50, 0)), "Sea")</f>
        <v>Sea, Sheep</v>
      </c>
      <c r="L33">
        <f ca="1">IF(B33="Desert", "",OFFSET(B3,-IF(IFERROR(MATCH("Desert", $B$32:B33, 0),0)&gt;0, 1,0),0))</f>
        <v>2</v>
      </c>
      <c r="M33">
        <f t="shared" ref="M33:M50" ca="1" si="5">IFERROR(6-ABS(L33-7), 0)</f>
        <v>1</v>
      </c>
      <c r="O33">
        <v>2</v>
      </c>
      <c r="P33">
        <v>2</v>
      </c>
      <c r="Q33">
        <v>3</v>
      </c>
      <c r="S33">
        <v>2</v>
      </c>
      <c r="T33">
        <v>0</v>
      </c>
      <c r="U33">
        <v>-1</v>
      </c>
    </row>
    <row r="34" spans="1:21" x14ac:dyDescent="0.2">
      <c r="A34">
        <f t="shared" ref="A34:A49" si="6">A33+1</f>
        <v>3</v>
      </c>
      <c r="B34" t="str">
        <f ca="1">INDEX($E$2:$E$20, MATCH(LARGE($F$2:$F$20, A34),$F$2:$F$20, 0))</f>
        <v>Ore</v>
      </c>
      <c r="C34">
        <v>0</v>
      </c>
      <c r="D34">
        <v>2</v>
      </c>
      <c r="E34" t="str">
        <f t="shared" si="4"/>
        <v>0,2</v>
      </c>
      <c r="F34" t="str">
        <f ca="1">IFERROR(INDEX($B$32:$B$50, MATCH($C34+INDEX($P$41:$S$46, MATCH(F$31, $O$41:$O$46, 0), 1)&amp;","&amp;$D34+INDEX($P$41:$S$46, MATCH(F$31, $O$41:$O$46, 0), 2), $E$32:$E$50, 0)), "Sea")
&amp;", "&amp;
IFERROR(INDEX($B$32:$B$50, MATCH($C34+INDEX($P$41:$S$46, MATCH(F$31, $O$41:$O$46, 0), 3)&amp;","&amp;$D34+INDEX($P$41:$S$46, MATCH(F$31, $O$41:$O$46, 0), 4), $E$32:$E$50, 0)), "Sea")</f>
        <v>Sheep, Sheep</v>
      </c>
      <c r="G34" t="str">
        <f ca="1">IFERROR(INDEX($B$32:$B$50, MATCH($C34+INDEX($P$41:$S$46, MATCH(G$31, $O$41:$O$46, 0), 1)&amp;","&amp;$D34+INDEX($P$41:$S$46, MATCH(G$31, $O$41:$O$46, 0), 2), $E$32:$E$50, 0)), "Sea")
&amp;", "&amp;
IFERROR(INDEX($B$32:$B$50, MATCH($C34+INDEX($P$41:$S$46, MATCH(G$31, $O$41:$O$46, 0), 3)&amp;","&amp;$D34+INDEX($P$41:$S$46, MATCH(G$31, $O$41:$O$46, 0), 4), $E$32:$E$50, 0)), "Sea")</f>
        <v>Sheep, Ore</v>
      </c>
      <c r="H34" t="str">
        <f ca="1">IFERROR(INDEX($B$32:$B$50, MATCH($C34+INDEX($P$41:$S$46, MATCH(H$31, $O$41:$O$46, 0), 1)&amp;","&amp;$D34+INDEX($P$41:$S$46, MATCH(H$31, $O$41:$O$46, 0), 2), $E$32:$E$50, 0)), "Sea")
&amp;", "&amp;
IFERROR(INDEX($B$32:$B$50, MATCH($C34+INDEX($P$41:$S$46, MATCH(H$31, $O$41:$O$46, 0), 3)&amp;","&amp;$D34+INDEX($P$41:$S$46, MATCH(H$31, $O$41:$O$46, 0), 4), $E$32:$E$50, 0)), "Sea")</f>
        <v>Ore, Sea</v>
      </c>
      <c r="I34" t="str">
        <f>IFERROR(INDEX($B$32:$B$50, MATCH($C34+INDEX($P$41:$S$46, MATCH(I$31, $O$41:$O$46, 0), 1)&amp;","&amp;$D34+INDEX($P$41:$S$46, MATCH(I$31, $O$41:$O$46, 0), 2), $E$32:$E$50, 0)), "Sea")
&amp;", "&amp;
IFERROR(INDEX($B$32:$B$50, MATCH($C34+INDEX($P$41:$S$46, MATCH(I$31, $O$41:$O$46, 0), 3)&amp;","&amp;$D34+INDEX($P$41:$S$46, MATCH(I$31, $O$41:$O$46, 0), 4), $E$32:$E$50, 0)), "Sea")</f>
        <v>Sea, Sea</v>
      </c>
      <c r="J34" t="str">
        <f>IFERROR(INDEX($B$32:$B$50, MATCH($C34+INDEX($P$41:$S$46, MATCH(J$31, $O$41:$O$46, 0), 1)&amp;","&amp;$D34+INDEX($P$41:$S$46, MATCH(J$31, $O$41:$O$46, 0), 2), $E$32:$E$50, 0)), "Sea")
&amp;", "&amp;
IFERROR(INDEX($B$32:$B$50, MATCH($C34+INDEX($P$41:$S$46, MATCH(J$31, $O$41:$O$46, 0), 3)&amp;","&amp;$D34+INDEX($P$41:$S$46, MATCH(J$31, $O$41:$O$46, 0), 4), $E$32:$E$50, 0)), "Sea")</f>
        <v>Sea, Sea</v>
      </c>
      <c r="K34" t="str">
        <f ca="1">IFERROR(INDEX($B$32:$B$50, MATCH($C34+INDEX($P$41:$S$46, MATCH(K$31, $O$41:$O$46, 0), 1)&amp;","&amp;$D34+INDEX($P$41:$S$46, MATCH(K$31, $O$41:$O$46, 0), 2), $E$32:$E$50, 0)), "Sea")
&amp;", "&amp;
IFERROR(INDEX($B$32:$B$50, MATCH($C34+INDEX($P$41:$S$46, MATCH(K$31, $O$41:$O$46, 0), 3)&amp;","&amp;$D34+INDEX($P$41:$S$46, MATCH(K$31, $O$41:$O$46, 0), 4), $E$32:$E$50, 0)), "Sea")</f>
        <v>Sea, Sheep</v>
      </c>
      <c r="L34">
        <f ca="1">IF(B34="Desert", "",OFFSET(B4,-IF(IFERROR(MATCH("Desert", $B$32:B34, 0),0)&gt;0, 1,0),0))</f>
        <v>6</v>
      </c>
      <c r="M34">
        <f t="shared" ca="1" si="5"/>
        <v>5</v>
      </c>
      <c r="O34">
        <v>3</v>
      </c>
      <c r="P34">
        <v>3</v>
      </c>
      <c r="Q34">
        <v>4</v>
      </c>
      <c r="S34">
        <v>3</v>
      </c>
      <c r="T34">
        <v>-1</v>
      </c>
      <c r="U34">
        <v>-1</v>
      </c>
    </row>
    <row r="35" spans="1:21" x14ac:dyDescent="0.2">
      <c r="A35">
        <f t="shared" si="6"/>
        <v>4</v>
      </c>
      <c r="B35" t="str">
        <f ca="1">INDEX($E$2:$E$20, MATCH(LARGE($F$2:$F$20, A35),$F$2:$F$20, 0))</f>
        <v>Ore</v>
      </c>
      <c r="C35">
        <v>-1</v>
      </c>
      <c r="D35">
        <v>1</v>
      </c>
      <c r="E35" t="str">
        <f t="shared" si="4"/>
        <v>-1,1</v>
      </c>
      <c r="F35" t="str">
        <f ca="1">IFERROR(INDEX($B$32:$B$50, MATCH($C35+INDEX($P$41:$S$46, MATCH(F$31, $O$41:$O$46, 0), 1)&amp;","&amp;$D35+INDEX($P$41:$S$46, MATCH(F$31, $O$41:$O$46, 0), 2), $E$32:$E$50, 0)), "Sea")
&amp;", "&amp;
IFERROR(INDEX($B$32:$B$50, MATCH($C35+INDEX($P$41:$S$46, MATCH(F$31, $O$41:$O$46, 0), 3)&amp;","&amp;$D35+INDEX($P$41:$S$46, MATCH(F$31, $O$41:$O$46, 0), 4), $E$32:$E$50, 0)), "Sea")</f>
        <v>Sheep, Wood</v>
      </c>
      <c r="G35" t="str">
        <f ca="1">IFERROR(INDEX($B$32:$B$50, MATCH($C35+INDEX($P$41:$S$46, MATCH(G$31, $O$41:$O$46, 0), 1)&amp;","&amp;$D35+INDEX($P$41:$S$46, MATCH(G$31, $O$41:$O$46, 0), 2), $E$32:$E$50, 0)), "Sea")
&amp;", "&amp;
IFERROR(INDEX($B$32:$B$50, MATCH($C35+INDEX($P$41:$S$46, MATCH(G$31, $O$41:$O$46, 0), 3)&amp;","&amp;$D35+INDEX($P$41:$S$46, MATCH(G$31, $O$41:$O$46, 0), 4), $E$32:$E$50, 0)), "Sea")</f>
        <v>Wood, Brick</v>
      </c>
      <c r="H35" t="str">
        <f ca="1">IFERROR(INDEX($B$32:$B$50, MATCH($C35+INDEX($P$41:$S$46, MATCH(H$31, $O$41:$O$46, 0), 1)&amp;","&amp;$D35+INDEX($P$41:$S$46, MATCH(H$31, $O$41:$O$46, 0), 2), $E$32:$E$50, 0)), "Sea")
&amp;", "&amp;
IFERROR(INDEX($B$32:$B$50, MATCH($C35+INDEX($P$41:$S$46, MATCH(H$31, $O$41:$O$46, 0), 3)&amp;","&amp;$D35+INDEX($P$41:$S$46, MATCH(H$31, $O$41:$O$46, 0), 4), $E$32:$E$50, 0)), "Sea")</f>
        <v>Brick, Sea</v>
      </c>
      <c r="I35" t="str">
        <f>IFERROR(INDEX($B$32:$B$50, MATCH($C35+INDEX($P$41:$S$46, MATCH(I$31, $O$41:$O$46, 0), 1)&amp;","&amp;$D35+INDEX($P$41:$S$46, MATCH(I$31, $O$41:$O$46, 0), 2), $E$32:$E$50, 0)), "Sea")
&amp;", "&amp;
IFERROR(INDEX($B$32:$B$50, MATCH($C35+INDEX($P$41:$S$46, MATCH(I$31, $O$41:$O$46, 0), 3)&amp;","&amp;$D35+INDEX($P$41:$S$46, MATCH(I$31, $O$41:$O$46, 0), 4), $E$32:$E$50, 0)), "Sea")</f>
        <v>Sea, Sea</v>
      </c>
      <c r="J35" t="str">
        <f ca="1">IFERROR(INDEX($B$32:$B$50, MATCH($C35+INDEX($P$41:$S$46, MATCH(J$31, $O$41:$O$46, 0), 1)&amp;","&amp;$D35+INDEX($P$41:$S$46, MATCH(J$31, $O$41:$O$46, 0), 2), $E$32:$E$50, 0)), "Sea")
&amp;", "&amp;
IFERROR(INDEX($B$32:$B$50, MATCH($C35+INDEX($P$41:$S$46, MATCH(J$31, $O$41:$O$46, 0), 3)&amp;","&amp;$D35+INDEX($P$41:$S$46, MATCH(J$31, $O$41:$O$46, 0), 4), $E$32:$E$50, 0)), "Sea")</f>
        <v>Sea, Ore</v>
      </c>
      <c r="K35" t="str">
        <f ca="1">IFERROR(INDEX($B$32:$B$50, MATCH($C35+INDEX($P$41:$S$46, MATCH(K$31, $O$41:$O$46, 0), 1)&amp;","&amp;$D35+INDEX($P$41:$S$46, MATCH(K$31, $O$41:$O$46, 0), 2), $E$32:$E$50, 0)), "Sea")
&amp;", "&amp;
IFERROR(INDEX($B$32:$B$50, MATCH($C35+INDEX($P$41:$S$46, MATCH(K$31, $O$41:$O$46, 0), 3)&amp;","&amp;$D35+INDEX($P$41:$S$46, MATCH(K$31, $O$41:$O$46, 0), 4), $E$32:$E$50, 0)), "Sea")</f>
        <v>Ore, Sheep</v>
      </c>
      <c r="L35">
        <f ca="1">IF(B35="Desert", "",OFFSET(B5,-IF(IFERROR(MATCH("Desert", $B$32:B35, 0),0)&gt;0, 1,0),0))</f>
        <v>3</v>
      </c>
      <c r="M35">
        <f t="shared" ca="1" si="5"/>
        <v>2</v>
      </c>
      <c r="O35">
        <v>4</v>
      </c>
      <c r="P35">
        <v>4</v>
      </c>
      <c r="Q35">
        <v>5</v>
      </c>
      <c r="S35">
        <v>4</v>
      </c>
      <c r="T35">
        <v>-1</v>
      </c>
      <c r="U35">
        <v>0</v>
      </c>
    </row>
    <row r="36" spans="1:21" x14ac:dyDescent="0.2">
      <c r="A36">
        <f t="shared" si="6"/>
        <v>5</v>
      </c>
      <c r="B36" t="str">
        <f ca="1">INDEX($E$2:$E$20, MATCH(LARGE($F$2:$F$20, A36),$F$2:$F$20, 0))</f>
        <v>Brick</v>
      </c>
      <c r="C36">
        <v>-2</v>
      </c>
      <c r="D36">
        <v>0</v>
      </c>
      <c r="E36" t="str">
        <f t="shared" si="4"/>
        <v>-2,0</v>
      </c>
      <c r="F36" t="str">
        <f ca="1">IFERROR(INDEX($B$32:$B$50, MATCH($C36+INDEX($P$41:$S$46, MATCH(F$31, $O$41:$O$46, 0), 1)&amp;","&amp;$D36+INDEX($P$41:$S$46, MATCH(F$31, $O$41:$O$46, 0), 2), $E$32:$E$50, 0)), "Sea")
&amp;", "&amp;
IFERROR(INDEX($B$32:$B$50, MATCH($C36+INDEX($P$41:$S$46, MATCH(F$31, $O$41:$O$46, 0), 3)&amp;","&amp;$D36+INDEX($P$41:$S$46, MATCH(F$31, $O$41:$O$46, 0), 4), $E$32:$E$50, 0)), "Sea")</f>
        <v>Wood, Wood</v>
      </c>
      <c r="G36" t="str">
        <f ca="1">IFERROR(INDEX($B$32:$B$50, MATCH($C36+INDEX($P$41:$S$46, MATCH(G$31, $O$41:$O$46, 0), 1)&amp;","&amp;$D36+INDEX($P$41:$S$46, MATCH(G$31, $O$41:$O$46, 0), 2), $E$32:$E$50, 0)), "Sea")
&amp;", "&amp;
IFERROR(INDEX($B$32:$B$50, MATCH($C36+INDEX($P$41:$S$46, MATCH(G$31, $O$41:$O$46, 0), 3)&amp;","&amp;$D36+INDEX($P$41:$S$46, MATCH(G$31, $O$41:$O$46, 0), 4), $E$32:$E$50, 0)), "Sea")</f>
        <v>Wood, Sea</v>
      </c>
      <c r="H36" t="str">
        <f>IFERROR(INDEX($B$32:$B$50, MATCH($C36+INDEX($P$41:$S$46, MATCH(H$31, $O$41:$O$46, 0), 1)&amp;","&amp;$D36+INDEX($P$41:$S$46, MATCH(H$31, $O$41:$O$46, 0), 2), $E$32:$E$50, 0)), "Sea")
&amp;", "&amp;
IFERROR(INDEX($B$32:$B$50, MATCH($C36+INDEX($P$41:$S$46, MATCH(H$31, $O$41:$O$46, 0), 3)&amp;","&amp;$D36+INDEX($P$41:$S$46, MATCH(H$31, $O$41:$O$46, 0), 4), $E$32:$E$50, 0)), "Sea")</f>
        <v>Sea, Sea</v>
      </c>
      <c r="I36" t="str">
        <f>IFERROR(INDEX($B$32:$B$50, MATCH($C36+INDEX($P$41:$S$46, MATCH(I$31, $O$41:$O$46, 0), 1)&amp;","&amp;$D36+INDEX($P$41:$S$46, MATCH(I$31, $O$41:$O$46, 0), 2), $E$32:$E$50, 0)), "Sea")
&amp;", "&amp;
IFERROR(INDEX($B$32:$B$50, MATCH($C36+INDEX($P$41:$S$46, MATCH(I$31, $O$41:$O$46, 0), 3)&amp;","&amp;$D36+INDEX($P$41:$S$46, MATCH(I$31, $O$41:$O$46, 0), 4), $E$32:$E$50, 0)), "Sea")</f>
        <v>Sea, Sea</v>
      </c>
      <c r="J36" t="str">
        <f ca="1">IFERROR(INDEX($B$32:$B$50, MATCH($C36+INDEX($P$41:$S$46, MATCH(J$31, $O$41:$O$46, 0), 1)&amp;","&amp;$D36+INDEX($P$41:$S$46, MATCH(J$31, $O$41:$O$46, 0), 2), $E$32:$E$50, 0)), "Sea")
&amp;", "&amp;
IFERROR(INDEX($B$32:$B$50, MATCH($C36+INDEX($P$41:$S$46, MATCH(J$31, $O$41:$O$46, 0), 3)&amp;","&amp;$D36+INDEX($P$41:$S$46, MATCH(J$31, $O$41:$O$46, 0), 4), $E$32:$E$50, 0)), "Sea")</f>
        <v>Sea, Ore</v>
      </c>
      <c r="K36" t="str">
        <f ca="1">IFERROR(INDEX($B$32:$B$50, MATCH($C36+INDEX($P$41:$S$46, MATCH(K$31, $O$41:$O$46, 0), 1)&amp;","&amp;$D36+INDEX($P$41:$S$46, MATCH(K$31, $O$41:$O$46, 0), 2), $E$32:$E$50, 0)), "Sea")
&amp;", "&amp;
IFERROR(INDEX($B$32:$B$50, MATCH($C36+INDEX($P$41:$S$46, MATCH(K$31, $O$41:$O$46, 0), 3)&amp;","&amp;$D36+INDEX($P$41:$S$46, MATCH(K$31, $O$41:$O$46, 0), 4), $E$32:$E$50, 0)), "Sea")</f>
        <v>Ore, Wood</v>
      </c>
      <c r="L36">
        <f ca="1">IF(B36="Desert", "",OFFSET(B6,-IF(IFERROR(MATCH("Desert", $B$32:B36, 0),0)&gt;0, 1,0),0))</f>
        <v>8</v>
      </c>
      <c r="M36">
        <f t="shared" ca="1" si="5"/>
        <v>5</v>
      </c>
      <c r="O36">
        <v>5</v>
      </c>
      <c r="P36">
        <v>5</v>
      </c>
      <c r="Q36">
        <v>6</v>
      </c>
      <c r="S36">
        <v>5</v>
      </c>
      <c r="T36">
        <v>0</v>
      </c>
      <c r="U36">
        <v>1</v>
      </c>
    </row>
    <row r="37" spans="1:21" x14ac:dyDescent="0.2">
      <c r="A37">
        <f t="shared" si="6"/>
        <v>6</v>
      </c>
      <c r="B37" t="str">
        <f ca="1">INDEX($E$2:$E$20, MATCH(LARGE($F$2:$F$20, A37),$F$2:$F$20, 0))</f>
        <v>Wood</v>
      </c>
      <c r="C37">
        <v>-2</v>
      </c>
      <c r="D37">
        <v>-1</v>
      </c>
      <c r="E37" t="str">
        <f t="shared" si="4"/>
        <v>-2,-1</v>
      </c>
      <c r="F37" t="str">
        <f ca="1">IFERROR(INDEX($B$32:$B$50, MATCH($C37+INDEX($P$41:$S$46, MATCH(F$31, $O$41:$O$46, 0), 1)&amp;","&amp;$D37+INDEX($P$41:$S$46, MATCH(F$31, $O$41:$O$46, 0), 2), $E$32:$E$50, 0)), "Sea")
&amp;", "&amp;
IFERROR(INDEX($B$32:$B$50, MATCH($C37+INDEX($P$41:$S$46, MATCH(F$31, $O$41:$O$46, 0), 3)&amp;","&amp;$D37+INDEX($P$41:$S$46, MATCH(F$31, $O$41:$O$46, 0), 4), $E$32:$E$50, 0)), "Sea")</f>
        <v>Desert, Sheep</v>
      </c>
      <c r="G37" t="str">
        <f ca="1">IFERROR(INDEX($B$32:$B$50, MATCH($C37+INDEX($P$41:$S$46, MATCH(G$31, $O$41:$O$46, 0), 1)&amp;","&amp;$D37+INDEX($P$41:$S$46, MATCH(G$31, $O$41:$O$46, 0), 2), $E$32:$E$50, 0)), "Sea")
&amp;", "&amp;
IFERROR(INDEX($B$32:$B$50, MATCH($C37+INDEX($P$41:$S$46, MATCH(G$31, $O$41:$O$46, 0), 3)&amp;","&amp;$D37+INDEX($P$41:$S$46, MATCH(G$31, $O$41:$O$46, 0), 4), $E$32:$E$50, 0)), "Sea")</f>
        <v>Sheep, Sea</v>
      </c>
      <c r="H37" t="str">
        <f>IFERROR(INDEX($B$32:$B$50, MATCH($C37+INDEX($P$41:$S$46, MATCH(H$31, $O$41:$O$46, 0), 1)&amp;","&amp;$D37+INDEX($P$41:$S$46, MATCH(H$31, $O$41:$O$46, 0), 2), $E$32:$E$50, 0)), "Sea")
&amp;", "&amp;
IFERROR(INDEX($B$32:$B$50, MATCH($C37+INDEX($P$41:$S$46, MATCH(H$31, $O$41:$O$46, 0), 3)&amp;","&amp;$D37+INDEX($P$41:$S$46, MATCH(H$31, $O$41:$O$46, 0), 4), $E$32:$E$50, 0)), "Sea")</f>
        <v>Sea, Sea</v>
      </c>
      <c r="I37" t="str">
        <f ca="1">IFERROR(INDEX($B$32:$B$50, MATCH($C37+INDEX($P$41:$S$46, MATCH(I$31, $O$41:$O$46, 0), 1)&amp;","&amp;$D37+INDEX($P$41:$S$46, MATCH(I$31, $O$41:$O$46, 0), 2), $E$32:$E$50, 0)), "Sea")
&amp;", "&amp;
IFERROR(INDEX($B$32:$B$50, MATCH($C37+INDEX($P$41:$S$46, MATCH(I$31, $O$41:$O$46, 0), 3)&amp;","&amp;$D37+INDEX($P$41:$S$46, MATCH(I$31, $O$41:$O$46, 0), 4), $E$32:$E$50, 0)), "Sea")</f>
        <v>Sea, Brick</v>
      </c>
      <c r="J37" t="str">
        <f ca="1">IFERROR(INDEX($B$32:$B$50, MATCH($C37+INDEX($P$41:$S$46, MATCH(J$31, $O$41:$O$46, 0), 1)&amp;","&amp;$D37+INDEX($P$41:$S$46, MATCH(J$31, $O$41:$O$46, 0), 2), $E$32:$E$50, 0)), "Sea")
&amp;", "&amp;
IFERROR(INDEX($B$32:$B$50, MATCH($C37+INDEX($P$41:$S$46, MATCH(J$31, $O$41:$O$46, 0), 3)&amp;","&amp;$D37+INDEX($P$41:$S$46, MATCH(J$31, $O$41:$O$46, 0), 4), $E$32:$E$50, 0)), "Sea")</f>
        <v>Brick, Wood</v>
      </c>
      <c r="K37" t="str">
        <f ca="1">IFERROR(INDEX($B$32:$B$50, MATCH($C37+INDEX($P$41:$S$46, MATCH(K$31, $O$41:$O$46, 0), 1)&amp;","&amp;$D37+INDEX($P$41:$S$46, MATCH(K$31, $O$41:$O$46, 0), 2), $E$32:$E$50, 0)), "Sea")
&amp;", "&amp;
IFERROR(INDEX($B$32:$B$50, MATCH($C37+INDEX($P$41:$S$46, MATCH(K$31, $O$41:$O$46, 0), 3)&amp;","&amp;$D37+INDEX($P$41:$S$46, MATCH(K$31, $O$41:$O$46, 0), 4), $E$32:$E$50, 0)), "Sea")</f>
        <v>Wood, Desert</v>
      </c>
      <c r="L37">
        <f ca="1">IF(B37="Desert", "",OFFSET(B7,-IF(IFERROR(MATCH("Desert", $B$32:B37, 0),0)&gt;0, 1,0),0))</f>
        <v>10</v>
      </c>
      <c r="M37">
        <f t="shared" ca="1" si="5"/>
        <v>3</v>
      </c>
      <c r="O37">
        <v>6</v>
      </c>
      <c r="P37">
        <v>6</v>
      </c>
      <c r="Q37">
        <v>1</v>
      </c>
      <c r="S37">
        <v>6</v>
      </c>
      <c r="T37">
        <v>1</v>
      </c>
      <c r="U37">
        <v>1</v>
      </c>
    </row>
    <row r="38" spans="1:21" x14ac:dyDescent="0.2">
      <c r="A38">
        <f t="shared" si="6"/>
        <v>7</v>
      </c>
      <c r="B38" t="str">
        <f ca="1">INDEX($E$2:$E$20, MATCH(LARGE($F$2:$F$20, A38),$F$2:$F$20, 0))</f>
        <v>Sheep</v>
      </c>
      <c r="C38">
        <v>-2</v>
      </c>
      <c r="D38">
        <v>-2</v>
      </c>
      <c r="E38" t="str">
        <f t="shared" si="4"/>
        <v>-2,-2</v>
      </c>
      <c r="F38" t="str">
        <f ca="1">IFERROR(INDEX($B$32:$B$50, MATCH($C38+INDEX($P$41:$S$46, MATCH(F$31, $O$41:$O$46, 0), 1)&amp;","&amp;$D38+INDEX($P$41:$S$46, MATCH(F$31, $O$41:$O$46, 0), 2), $E$32:$E$50, 0)), "Sea")
&amp;", "&amp;
IFERROR(INDEX($B$32:$B$50, MATCH($C38+INDEX($P$41:$S$46, MATCH(F$31, $O$41:$O$46, 0), 3)&amp;","&amp;$D38+INDEX($P$41:$S$46, MATCH(F$31, $O$41:$O$46, 0), 4), $E$32:$E$50, 0)), "Sea")</f>
        <v>Wood, Sea</v>
      </c>
      <c r="G38" t="str">
        <f>IFERROR(INDEX($B$32:$B$50, MATCH($C38+INDEX($P$41:$S$46, MATCH(G$31, $O$41:$O$46, 0), 1)&amp;","&amp;$D38+INDEX($P$41:$S$46, MATCH(G$31, $O$41:$O$46, 0), 2), $E$32:$E$50, 0)), "Sea")
&amp;", "&amp;
IFERROR(INDEX($B$32:$B$50, MATCH($C38+INDEX($P$41:$S$46, MATCH(G$31, $O$41:$O$46, 0), 3)&amp;","&amp;$D38+INDEX($P$41:$S$46, MATCH(G$31, $O$41:$O$46, 0), 4), $E$32:$E$50, 0)), "Sea")</f>
        <v>Sea, Sea</v>
      </c>
      <c r="H38" t="str">
        <f>IFERROR(INDEX($B$32:$B$50, MATCH($C38+INDEX($P$41:$S$46, MATCH(H$31, $O$41:$O$46, 0), 1)&amp;","&amp;$D38+INDEX($P$41:$S$46, MATCH(H$31, $O$41:$O$46, 0), 2), $E$32:$E$50, 0)), "Sea")
&amp;", "&amp;
IFERROR(INDEX($B$32:$B$50, MATCH($C38+INDEX($P$41:$S$46, MATCH(H$31, $O$41:$O$46, 0), 3)&amp;","&amp;$D38+INDEX($P$41:$S$46, MATCH(H$31, $O$41:$O$46, 0), 4), $E$32:$E$50, 0)), "Sea")</f>
        <v>Sea, Sea</v>
      </c>
      <c r="I38" t="str">
        <f ca="1">IFERROR(INDEX($B$32:$B$50, MATCH($C38+INDEX($P$41:$S$46, MATCH(I$31, $O$41:$O$46, 0), 1)&amp;","&amp;$D38+INDEX($P$41:$S$46, MATCH(I$31, $O$41:$O$46, 0), 2), $E$32:$E$50, 0)), "Sea")
&amp;", "&amp;
IFERROR(INDEX($B$32:$B$50, MATCH($C38+INDEX($P$41:$S$46, MATCH(I$31, $O$41:$O$46, 0), 3)&amp;","&amp;$D38+INDEX($P$41:$S$46, MATCH(I$31, $O$41:$O$46, 0), 4), $E$32:$E$50, 0)), "Sea")</f>
        <v>Sea, Wood</v>
      </c>
      <c r="J38" t="str">
        <f ca="1">IFERROR(INDEX($B$32:$B$50, MATCH($C38+INDEX($P$41:$S$46, MATCH(J$31, $O$41:$O$46, 0), 1)&amp;","&amp;$D38+INDEX($P$41:$S$46, MATCH(J$31, $O$41:$O$46, 0), 2), $E$32:$E$50, 0)), "Sea")
&amp;", "&amp;
IFERROR(INDEX($B$32:$B$50, MATCH($C38+INDEX($P$41:$S$46, MATCH(J$31, $O$41:$O$46, 0), 3)&amp;","&amp;$D38+INDEX($P$41:$S$46, MATCH(J$31, $O$41:$O$46, 0), 4), $E$32:$E$50, 0)), "Sea")</f>
        <v>Wood, Desert</v>
      </c>
      <c r="K38" t="str">
        <f ca="1">IFERROR(INDEX($B$32:$B$50, MATCH($C38+INDEX($P$41:$S$46, MATCH(K$31, $O$41:$O$46, 0), 1)&amp;","&amp;$D38+INDEX($P$41:$S$46, MATCH(K$31, $O$41:$O$46, 0), 2), $E$32:$E$50, 0)), "Sea")
&amp;", "&amp;
IFERROR(INDEX($B$32:$B$50, MATCH($C38+INDEX($P$41:$S$46, MATCH(K$31, $O$41:$O$46, 0), 3)&amp;","&amp;$D38+INDEX($P$41:$S$46, MATCH(K$31, $O$41:$O$46, 0), 4), $E$32:$E$50, 0)), "Sea")</f>
        <v>Desert, Wood</v>
      </c>
      <c r="L38">
        <f ca="1">IF(B38="Desert", "",OFFSET(B8,-IF(IFERROR(MATCH("Desert", $B$32:B38, 0),0)&gt;0, 1,0),0))</f>
        <v>9</v>
      </c>
      <c r="M38">
        <f t="shared" ca="1" si="5"/>
        <v>4</v>
      </c>
    </row>
    <row r="39" spans="1:21" x14ac:dyDescent="0.2">
      <c r="A39">
        <f t="shared" si="6"/>
        <v>8</v>
      </c>
      <c r="B39" t="str">
        <f ca="1">INDEX($E$2:$E$20, MATCH(LARGE($F$2:$F$20, A39),$F$2:$F$20, 0))</f>
        <v>Wood</v>
      </c>
      <c r="C39">
        <v>-1</v>
      </c>
      <c r="D39">
        <v>-2</v>
      </c>
      <c r="E39" t="str">
        <f t="shared" si="4"/>
        <v>-1,-2</v>
      </c>
      <c r="F39" t="str">
        <f ca="1">IFERROR(INDEX($B$32:$B$50, MATCH($C39+INDEX($P$41:$S$46, MATCH(F$31, $O$41:$O$46, 0), 1)&amp;","&amp;$D39+INDEX($P$41:$S$46, MATCH(F$31, $O$41:$O$46, 0), 2), $E$32:$E$50, 0)), "Sea")
&amp;", "&amp;
IFERROR(INDEX($B$32:$B$50, MATCH($C39+INDEX($P$41:$S$46, MATCH(F$31, $O$41:$O$46, 0), 3)&amp;","&amp;$D39+INDEX($P$41:$S$46, MATCH(F$31, $O$41:$O$46, 0), 4), $E$32:$E$50, 0)), "Sea")</f>
        <v>Brick, Sea</v>
      </c>
      <c r="G39" t="str">
        <f>IFERROR(INDEX($B$32:$B$50, MATCH($C39+INDEX($P$41:$S$46, MATCH(G$31, $O$41:$O$46, 0), 1)&amp;","&amp;$D39+INDEX($P$41:$S$46, MATCH(G$31, $O$41:$O$46, 0), 2), $E$32:$E$50, 0)), "Sea")
&amp;", "&amp;
IFERROR(INDEX($B$32:$B$50, MATCH($C39+INDEX($P$41:$S$46, MATCH(G$31, $O$41:$O$46, 0), 3)&amp;","&amp;$D39+INDEX($P$41:$S$46, MATCH(G$31, $O$41:$O$46, 0), 4), $E$32:$E$50, 0)), "Sea")</f>
        <v>Sea, Sea</v>
      </c>
      <c r="H39" t="str">
        <f ca="1">IFERROR(INDEX($B$32:$B$50, MATCH($C39+INDEX($P$41:$S$46, MATCH(H$31, $O$41:$O$46, 0), 1)&amp;","&amp;$D39+INDEX($P$41:$S$46, MATCH(H$31, $O$41:$O$46, 0), 2), $E$32:$E$50, 0)), "Sea")
&amp;", "&amp;
IFERROR(INDEX($B$32:$B$50, MATCH($C39+INDEX($P$41:$S$46, MATCH(H$31, $O$41:$O$46, 0), 3)&amp;","&amp;$D39+INDEX($P$41:$S$46, MATCH(H$31, $O$41:$O$46, 0), 4), $E$32:$E$50, 0)), "Sea")</f>
        <v>Sea, Sheep</v>
      </c>
      <c r="I39" t="str">
        <f ca="1">IFERROR(INDEX($B$32:$B$50, MATCH($C39+INDEX($P$41:$S$46, MATCH(I$31, $O$41:$O$46, 0), 1)&amp;","&amp;$D39+INDEX($P$41:$S$46, MATCH(I$31, $O$41:$O$46, 0), 2), $E$32:$E$50, 0)), "Sea")
&amp;", "&amp;
IFERROR(INDEX($B$32:$B$50, MATCH($C39+INDEX($P$41:$S$46, MATCH(I$31, $O$41:$O$46, 0), 3)&amp;","&amp;$D39+INDEX($P$41:$S$46, MATCH(I$31, $O$41:$O$46, 0), 4), $E$32:$E$50, 0)), "Sea")</f>
        <v>Sheep, Desert</v>
      </c>
      <c r="J39" t="str">
        <f ca="1">IFERROR(INDEX($B$32:$B$50, MATCH($C39+INDEX($P$41:$S$46, MATCH(J$31, $O$41:$O$46, 0), 1)&amp;","&amp;$D39+INDEX($P$41:$S$46, MATCH(J$31, $O$41:$O$46, 0), 2), $E$32:$E$50, 0)), "Sea")
&amp;", "&amp;
IFERROR(INDEX($B$32:$B$50, MATCH($C39+INDEX($P$41:$S$46, MATCH(J$31, $O$41:$O$46, 0), 3)&amp;","&amp;$D39+INDEX($P$41:$S$46, MATCH(J$31, $O$41:$O$46, 0), 4), $E$32:$E$50, 0)), "Sea")</f>
        <v>Desert, Wheat</v>
      </c>
      <c r="K39" t="str">
        <f ca="1">IFERROR(INDEX($B$32:$B$50, MATCH($C39+INDEX($P$41:$S$46, MATCH(K$31, $O$41:$O$46, 0), 1)&amp;","&amp;$D39+INDEX($P$41:$S$46, MATCH(K$31, $O$41:$O$46, 0), 2), $E$32:$E$50, 0)), "Sea")
&amp;", "&amp;
IFERROR(INDEX($B$32:$B$50, MATCH($C39+INDEX($P$41:$S$46, MATCH(K$31, $O$41:$O$46, 0), 3)&amp;","&amp;$D39+INDEX($P$41:$S$46, MATCH(K$31, $O$41:$O$46, 0), 4), $E$32:$E$50, 0)), "Sea")</f>
        <v>Wheat, Brick</v>
      </c>
      <c r="L39">
        <f ca="1">IF(B39="Desert", "",OFFSET(B9,-IF(IFERROR(MATCH("Desert", $B$32:B39, 0),0)&gt;0, 1,0),0))</f>
        <v>12</v>
      </c>
      <c r="M39">
        <f t="shared" ca="1" si="5"/>
        <v>1</v>
      </c>
      <c r="P39">
        <v>1</v>
      </c>
      <c r="Q39">
        <v>1</v>
      </c>
      <c r="R39">
        <v>2</v>
      </c>
      <c r="S39">
        <v>2</v>
      </c>
    </row>
    <row r="40" spans="1:21" x14ac:dyDescent="0.2">
      <c r="A40">
        <f t="shared" si="6"/>
        <v>9</v>
      </c>
      <c r="B40" t="str">
        <f ca="1">INDEX($E$2:$E$20, MATCH(LARGE($F$2:$F$20, A40),$F$2:$F$20, 0))</f>
        <v>Brick</v>
      </c>
      <c r="C40">
        <v>0</v>
      </c>
      <c r="D40">
        <v>-2</v>
      </c>
      <c r="E40" t="str">
        <f t="shared" si="4"/>
        <v>0,-2</v>
      </c>
      <c r="F40" t="str">
        <f>IFERROR(INDEX($B$32:$B$50, MATCH($C40+INDEX($P$41:$S$46, MATCH(F$31, $O$41:$O$46, 0), 1)&amp;","&amp;$D40+INDEX($P$41:$S$46, MATCH(F$31, $O$41:$O$46, 0), 2), $E$32:$E$50, 0)), "Sea")
&amp;", "&amp;
IFERROR(INDEX($B$32:$B$50, MATCH($C40+INDEX($P$41:$S$46, MATCH(F$31, $O$41:$O$46, 0), 3)&amp;","&amp;$D40+INDEX($P$41:$S$46, MATCH(F$31, $O$41:$O$46, 0), 4), $E$32:$E$50, 0)), "Sea")</f>
        <v>Sea, Sea</v>
      </c>
      <c r="G40" t="str">
        <f>IFERROR(INDEX($B$32:$B$50, MATCH($C40+INDEX($P$41:$S$46, MATCH(G$31, $O$41:$O$46, 0), 1)&amp;","&amp;$D40+INDEX($P$41:$S$46, MATCH(G$31, $O$41:$O$46, 0), 2), $E$32:$E$50, 0)), "Sea")
&amp;", "&amp;
IFERROR(INDEX($B$32:$B$50, MATCH($C40+INDEX($P$41:$S$46, MATCH(G$31, $O$41:$O$46, 0), 3)&amp;","&amp;$D40+INDEX($P$41:$S$46, MATCH(G$31, $O$41:$O$46, 0), 4), $E$32:$E$50, 0)), "Sea")</f>
        <v>Sea, Sea</v>
      </c>
      <c r="H40" t="str">
        <f ca="1">IFERROR(INDEX($B$32:$B$50, MATCH($C40+INDEX($P$41:$S$46, MATCH(H$31, $O$41:$O$46, 0), 1)&amp;","&amp;$D40+INDEX($P$41:$S$46, MATCH(H$31, $O$41:$O$46, 0), 2), $E$32:$E$50, 0)), "Sea")
&amp;", "&amp;
IFERROR(INDEX($B$32:$B$50, MATCH($C40+INDEX($P$41:$S$46, MATCH(H$31, $O$41:$O$46, 0), 3)&amp;","&amp;$D40+INDEX($P$41:$S$46, MATCH(H$31, $O$41:$O$46, 0), 4), $E$32:$E$50, 0)), "Sea")</f>
        <v>Sea, Wood</v>
      </c>
      <c r="I40" t="str">
        <f ca="1">IFERROR(INDEX($B$32:$B$50, MATCH($C40+INDEX($P$41:$S$46, MATCH(I$31, $O$41:$O$46, 0), 1)&amp;","&amp;$D40+INDEX($P$41:$S$46, MATCH(I$31, $O$41:$O$46, 0), 2), $E$32:$E$50, 0)), "Sea")
&amp;", "&amp;
IFERROR(INDEX($B$32:$B$50, MATCH($C40+INDEX($P$41:$S$46, MATCH(I$31, $O$41:$O$46, 0), 3)&amp;","&amp;$D40+INDEX($P$41:$S$46, MATCH(I$31, $O$41:$O$46, 0), 4), $E$32:$E$50, 0)), "Sea")</f>
        <v>Wood, Wheat</v>
      </c>
      <c r="J40" t="str">
        <f ca="1">IFERROR(INDEX($B$32:$B$50, MATCH($C40+INDEX($P$41:$S$46, MATCH(J$31, $O$41:$O$46, 0), 1)&amp;","&amp;$D40+INDEX($P$41:$S$46, MATCH(J$31, $O$41:$O$46, 0), 2), $E$32:$E$50, 0)), "Sea")
&amp;", "&amp;
IFERROR(INDEX($B$32:$B$50, MATCH($C40+INDEX($P$41:$S$46, MATCH(J$31, $O$41:$O$46, 0), 3)&amp;","&amp;$D40+INDEX($P$41:$S$46, MATCH(J$31, $O$41:$O$46, 0), 4), $E$32:$E$50, 0)), "Sea")</f>
        <v>Wheat, Ore</v>
      </c>
      <c r="K40" t="str">
        <f ca="1">IFERROR(INDEX($B$32:$B$50, MATCH($C40+INDEX($P$41:$S$46, MATCH(K$31, $O$41:$O$46, 0), 1)&amp;","&amp;$D40+INDEX($P$41:$S$46, MATCH(K$31, $O$41:$O$46, 0), 2), $E$32:$E$50, 0)), "Sea")
&amp;", "&amp;
IFERROR(INDEX($B$32:$B$50, MATCH($C40+INDEX($P$41:$S$46, MATCH(K$31, $O$41:$O$46, 0), 3)&amp;","&amp;$D40+INDEX($P$41:$S$46, MATCH(K$31, $O$41:$O$46, 0), 4), $E$32:$E$50, 0)), "Sea")</f>
        <v>Ore, Sea</v>
      </c>
      <c r="L40">
        <f ca="1">IF(B40="Desert", "",OFFSET(B10,-IF(IFERROR(MATCH("Desert", $B$32:B40, 0),0)&gt;0, 1,0),0))</f>
        <v>11</v>
      </c>
      <c r="M40">
        <f t="shared" ca="1" si="5"/>
        <v>2</v>
      </c>
      <c r="P40">
        <v>1</v>
      </c>
      <c r="Q40">
        <v>2</v>
      </c>
      <c r="R40">
        <v>1</v>
      </c>
      <c r="S40">
        <v>2</v>
      </c>
    </row>
    <row r="41" spans="1:21" x14ac:dyDescent="0.2">
      <c r="A41">
        <f t="shared" si="6"/>
        <v>10</v>
      </c>
      <c r="B41" t="str">
        <f ca="1">INDEX($E$2:$E$20, MATCH(LARGE($F$2:$F$20, A41),$F$2:$F$20, 0))</f>
        <v>Ore</v>
      </c>
      <c r="C41">
        <v>1</v>
      </c>
      <c r="D41">
        <v>-1</v>
      </c>
      <c r="E41" t="str">
        <f t="shared" si="4"/>
        <v>1,-1</v>
      </c>
      <c r="F41" t="str">
        <f>IFERROR(INDEX($B$32:$B$50, MATCH($C41+INDEX($P$41:$S$46, MATCH(F$31, $O$41:$O$46, 0), 1)&amp;","&amp;$D41+INDEX($P$41:$S$46, MATCH(F$31, $O$41:$O$46, 0), 2), $E$32:$E$50, 0)), "Sea")
&amp;", "&amp;
IFERROR(INDEX($B$32:$B$50, MATCH($C41+INDEX($P$41:$S$46, MATCH(F$31, $O$41:$O$46, 0), 3)&amp;","&amp;$D41+INDEX($P$41:$S$46, MATCH(F$31, $O$41:$O$46, 0), 4), $E$32:$E$50, 0)), "Sea")</f>
        <v>Sea, Sea</v>
      </c>
      <c r="G41" t="str">
        <f ca="1">IFERROR(INDEX($B$32:$B$50, MATCH($C41+INDEX($P$41:$S$46, MATCH(G$31, $O$41:$O$46, 0), 1)&amp;","&amp;$D41+INDEX($P$41:$S$46, MATCH(G$31, $O$41:$O$46, 0), 2), $E$32:$E$50, 0)), "Sea")
&amp;", "&amp;
IFERROR(INDEX($B$32:$B$50, MATCH($C41+INDEX($P$41:$S$46, MATCH(G$31, $O$41:$O$46, 0), 3)&amp;","&amp;$D41+INDEX($P$41:$S$46, MATCH(G$31, $O$41:$O$46, 0), 4), $E$32:$E$50, 0)), "Sea")</f>
        <v>Sea, Brick</v>
      </c>
      <c r="H41" t="str">
        <f ca="1">IFERROR(INDEX($B$32:$B$50, MATCH($C41+INDEX($P$41:$S$46, MATCH(H$31, $O$41:$O$46, 0), 1)&amp;","&amp;$D41+INDEX($P$41:$S$46, MATCH(H$31, $O$41:$O$46, 0), 2), $E$32:$E$50, 0)), "Sea")
&amp;", "&amp;
IFERROR(INDEX($B$32:$B$50, MATCH($C41+INDEX($P$41:$S$46, MATCH(H$31, $O$41:$O$46, 0), 3)&amp;","&amp;$D41+INDEX($P$41:$S$46, MATCH(H$31, $O$41:$O$46, 0), 4), $E$32:$E$50, 0)), "Sea")</f>
        <v>Brick, Wheat</v>
      </c>
      <c r="I41" t="str">
        <f ca="1">IFERROR(INDEX($B$32:$B$50, MATCH($C41+INDEX($P$41:$S$46, MATCH(I$31, $O$41:$O$46, 0), 1)&amp;","&amp;$D41+INDEX($P$41:$S$46, MATCH(I$31, $O$41:$O$46, 0), 2), $E$32:$E$50, 0)), "Sea")
&amp;", "&amp;
IFERROR(INDEX($B$32:$B$50, MATCH($C41+INDEX($P$41:$S$46, MATCH(I$31, $O$41:$O$46, 0), 3)&amp;","&amp;$D41+INDEX($P$41:$S$46, MATCH(I$31, $O$41:$O$46, 0), 4), $E$32:$E$50, 0)), "Sea")</f>
        <v>Wheat, Wheat</v>
      </c>
      <c r="J41" t="str">
        <f ca="1">IFERROR(INDEX($B$32:$B$50, MATCH($C41+INDEX($P$41:$S$46, MATCH(J$31, $O$41:$O$46, 0), 1)&amp;","&amp;$D41+INDEX($P$41:$S$46, MATCH(J$31, $O$41:$O$46, 0), 2), $E$32:$E$50, 0)), "Sea")
&amp;", "&amp;
IFERROR(INDEX($B$32:$B$50, MATCH($C41+INDEX($P$41:$S$46, MATCH(J$31, $O$41:$O$46, 0), 3)&amp;","&amp;$D41+INDEX($P$41:$S$46, MATCH(J$31, $O$41:$O$46, 0), 4), $E$32:$E$50, 0)), "Sea")</f>
        <v>Wheat, Brick</v>
      </c>
      <c r="K41" t="str">
        <f ca="1">IFERROR(INDEX($B$32:$B$50, MATCH($C41+INDEX($P$41:$S$46, MATCH(K$31, $O$41:$O$46, 0), 1)&amp;","&amp;$D41+INDEX($P$41:$S$46, MATCH(K$31, $O$41:$O$46, 0), 2), $E$32:$E$50, 0)), "Sea")
&amp;", "&amp;
IFERROR(INDEX($B$32:$B$50, MATCH($C41+INDEX($P$41:$S$46, MATCH(K$31, $O$41:$O$46, 0), 3)&amp;","&amp;$D41+INDEX($P$41:$S$46, MATCH(K$31, $O$41:$O$46, 0), 4), $E$32:$E$50, 0)), "Sea")</f>
        <v>Brick, Sea</v>
      </c>
      <c r="L41">
        <f ca="1">IF(B41="Desert", "",OFFSET(B11,-IF(IFERROR(MATCH("Desert", $B$32:B41, 0),0)&gt;0, 1,0),0))</f>
        <v>4</v>
      </c>
      <c r="M41">
        <f t="shared" ca="1" si="5"/>
        <v>3</v>
      </c>
      <c r="O41">
        <v>1</v>
      </c>
      <c r="P41">
        <f>INDEX($T$32:$U$37, MATCH(INDEX($P$32:$Q$37, MATCH($O41, $O$32:$O$37, 0), P$39), $S$32:$S$37, 0), P$40)</f>
        <v>1</v>
      </c>
      <c r="Q41">
        <f t="shared" ref="Q41:S46" si="7">INDEX($T$32:$U$37, MATCH(INDEX($P$32:$Q$37, MATCH($O41, $O$32:$O$37, 0), Q$39), $S$32:$S$37, 0), Q$40)</f>
        <v>0</v>
      </c>
      <c r="R41">
        <f t="shared" si="7"/>
        <v>0</v>
      </c>
      <c r="S41">
        <f t="shared" si="7"/>
        <v>-1</v>
      </c>
    </row>
    <row r="42" spans="1:21" x14ac:dyDescent="0.2">
      <c r="A42">
        <f t="shared" si="6"/>
        <v>11</v>
      </c>
      <c r="B42" t="str">
        <f ca="1">INDEX($E$2:$E$20, MATCH(LARGE($F$2:$F$20, A42),$F$2:$F$20, 0))</f>
        <v>Brick</v>
      </c>
      <c r="C42">
        <v>2</v>
      </c>
      <c r="D42">
        <v>0</v>
      </c>
      <c r="E42" t="str">
        <f t="shared" si="4"/>
        <v>2,0</v>
      </c>
      <c r="F42" t="str">
        <f>IFERROR(INDEX($B$32:$B$50, MATCH($C42+INDEX($P$41:$S$46, MATCH(F$31, $O$41:$O$46, 0), 1)&amp;","&amp;$D42+INDEX($P$41:$S$46, MATCH(F$31, $O$41:$O$46, 0), 2), $E$32:$E$50, 0)), "Sea")
&amp;", "&amp;
IFERROR(INDEX($B$32:$B$50, MATCH($C42+INDEX($P$41:$S$46, MATCH(F$31, $O$41:$O$46, 0), 3)&amp;","&amp;$D42+INDEX($P$41:$S$46, MATCH(F$31, $O$41:$O$46, 0), 4), $E$32:$E$50, 0)), "Sea")</f>
        <v>Sea, Sea</v>
      </c>
      <c r="G42" t="str">
        <f ca="1">IFERROR(INDEX($B$32:$B$50, MATCH($C42+INDEX($P$41:$S$46, MATCH(G$31, $O$41:$O$46, 0), 1)&amp;","&amp;$D42+INDEX($P$41:$S$46, MATCH(G$31, $O$41:$O$46, 0), 2), $E$32:$E$50, 0)), "Sea")
&amp;", "&amp;
IFERROR(INDEX($B$32:$B$50, MATCH($C42+INDEX($P$41:$S$46, MATCH(G$31, $O$41:$O$46, 0), 3)&amp;","&amp;$D42+INDEX($P$41:$S$46, MATCH(G$31, $O$41:$O$46, 0), 4), $E$32:$E$50, 0)), "Sea")</f>
        <v>Sea, Ore</v>
      </c>
      <c r="H42" t="str">
        <f ca="1">IFERROR(INDEX($B$32:$B$50, MATCH($C42+INDEX($P$41:$S$46, MATCH(H$31, $O$41:$O$46, 0), 1)&amp;","&amp;$D42+INDEX($P$41:$S$46, MATCH(H$31, $O$41:$O$46, 0), 2), $E$32:$E$50, 0)), "Sea")
&amp;", "&amp;
IFERROR(INDEX($B$32:$B$50, MATCH($C42+INDEX($P$41:$S$46, MATCH(H$31, $O$41:$O$46, 0), 3)&amp;","&amp;$D42+INDEX($P$41:$S$46, MATCH(H$31, $O$41:$O$46, 0), 4), $E$32:$E$50, 0)), "Sea")</f>
        <v>Ore, Wheat</v>
      </c>
      <c r="I42" t="str">
        <f ca="1">IFERROR(INDEX($B$32:$B$50, MATCH($C42+INDEX($P$41:$S$46, MATCH(I$31, $O$41:$O$46, 0), 1)&amp;","&amp;$D42+INDEX($P$41:$S$46, MATCH(I$31, $O$41:$O$46, 0), 2), $E$32:$E$50, 0)), "Sea")
&amp;", "&amp;
IFERROR(INDEX($B$32:$B$50, MATCH($C42+INDEX($P$41:$S$46, MATCH(I$31, $O$41:$O$46, 0), 3)&amp;","&amp;$D42+INDEX($P$41:$S$46, MATCH(I$31, $O$41:$O$46, 0), 4), $E$32:$E$50, 0)), "Sea")</f>
        <v>Wheat, Wheat</v>
      </c>
      <c r="J42" t="str">
        <f ca="1">IFERROR(INDEX($B$32:$B$50, MATCH($C42+INDEX($P$41:$S$46, MATCH(J$31, $O$41:$O$46, 0), 1)&amp;","&amp;$D42+INDEX($P$41:$S$46, MATCH(J$31, $O$41:$O$46, 0), 2), $E$32:$E$50, 0)), "Sea")
&amp;", "&amp;
IFERROR(INDEX($B$32:$B$50, MATCH($C42+INDEX($P$41:$S$46, MATCH(J$31, $O$41:$O$46, 0), 3)&amp;","&amp;$D42+INDEX($P$41:$S$46, MATCH(J$31, $O$41:$O$46, 0), 4), $E$32:$E$50, 0)), "Sea")</f>
        <v>Wheat, Sea</v>
      </c>
      <c r="K42" t="str">
        <f>IFERROR(INDEX($B$32:$B$50, MATCH($C42+INDEX($P$41:$S$46, MATCH(K$31, $O$41:$O$46, 0), 1)&amp;","&amp;$D42+INDEX($P$41:$S$46, MATCH(K$31, $O$41:$O$46, 0), 2), $E$32:$E$50, 0)), "Sea")
&amp;", "&amp;
IFERROR(INDEX($B$32:$B$50, MATCH($C42+INDEX($P$41:$S$46, MATCH(K$31, $O$41:$O$46, 0), 3)&amp;","&amp;$D42+INDEX($P$41:$S$46, MATCH(K$31, $O$41:$O$46, 0), 4), $E$32:$E$50, 0)), "Sea")</f>
        <v>Sea, Sea</v>
      </c>
      <c r="L42">
        <f ca="1">IF(B42="Desert", "",OFFSET(B12,-IF(IFERROR(MATCH("Desert", $B$32:B42, 0),0)&gt;0, 1,0),0))</f>
        <v>8</v>
      </c>
      <c r="M42">
        <f t="shared" ca="1" si="5"/>
        <v>5</v>
      </c>
      <c r="O42">
        <v>2</v>
      </c>
      <c r="P42">
        <f t="shared" ref="P42:P46" si="8">INDEX($T$32:$U$37, MATCH(INDEX($P$32:$Q$37, MATCH($O42, $O$32:$O$37, 0), P$39), $S$32:$S$37, 0), P$40)</f>
        <v>0</v>
      </c>
      <c r="Q42">
        <f t="shared" si="7"/>
        <v>-1</v>
      </c>
      <c r="R42">
        <f t="shared" si="7"/>
        <v>-1</v>
      </c>
      <c r="S42">
        <f t="shared" si="7"/>
        <v>-1</v>
      </c>
    </row>
    <row r="43" spans="1:21" x14ac:dyDescent="0.2">
      <c r="A43">
        <f t="shared" si="6"/>
        <v>12</v>
      </c>
      <c r="B43" t="str">
        <f ca="1">INDEX($E$2:$E$20, MATCH(LARGE($F$2:$F$20, A43),$F$2:$F$20, 0))</f>
        <v>Wheat</v>
      </c>
      <c r="C43">
        <v>2</v>
      </c>
      <c r="D43">
        <v>1</v>
      </c>
      <c r="E43" t="str">
        <f t="shared" si="4"/>
        <v>2,1</v>
      </c>
      <c r="F43" t="str">
        <f ca="1">IFERROR(INDEX($B$32:$B$50, MATCH($C43+INDEX($P$41:$S$46, MATCH(F$31, $O$41:$O$46, 0), 1)&amp;","&amp;$D43+INDEX($P$41:$S$46, MATCH(F$31, $O$41:$O$46, 0), 2), $E$32:$E$50, 0)), "Sea")
&amp;", "&amp;
IFERROR(INDEX($B$32:$B$50, MATCH($C43+INDEX($P$41:$S$46, MATCH(F$31, $O$41:$O$46, 0), 3)&amp;","&amp;$D43+INDEX($P$41:$S$46, MATCH(F$31, $O$41:$O$46, 0), 4), $E$32:$E$50, 0)), "Sea")</f>
        <v>Sea, Brick</v>
      </c>
      <c r="G43" t="str">
        <f ca="1">IFERROR(INDEX($B$32:$B$50, MATCH($C43+INDEX($P$41:$S$46, MATCH(G$31, $O$41:$O$46, 0), 1)&amp;","&amp;$D43+INDEX($P$41:$S$46, MATCH(G$31, $O$41:$O$46, 0), 2), $E$32:$E$50, 0)), "Sea")
&amp;", "&amp;
IFERROR(INDEX($B$32:$B$50, MATCH($C43+INDEX($P$41:$S$46, MATCH(G$31, $O$41:$O$46, 0), 3)&amp;","&amp;$D43+INDEX($P$41:$S$46, MATCH(G$31, $O$41:$O$46, 0), 4), $E$32:$E$50, 0)), "Sea")</f>
        <v>Brick, Wheat</v>
      </c>
      <c r="H43" t="str">
        <f ca="1">IFERROR(INDEX($B$32:$B$50, MATCH($C43+INDEX($P$41:$S$46, MATCH(H$31, $O$41:$O$46, 0), 1)&amp;","&amp;$D43+INDEX($P$41:$S$46, MATCH(H$31, $O$41:$O$46, 0), 2), $E$32:$E$50, 0)), "Sea")
&amp;", "&amp;
IFERROR(INDEX($B$32:$B$50, MATCH($C43+INDEX($P$41:$S$46, MATCH(H$31, $O$41:$O$46, 0), 3)&amp;","&amp;$D43+INDEX($P$41:$S$46, MATCH(H$31, $O$41:$O$46, 0), 4), $E$32:$E$50, 0)), "Sea")</f>
        <v>Wheat, Wood</v>
      </c>
      <c r="I43" t="str">
        <f ca="1">IFERROR(INDEX($B$32:$B$50, MATCH($C43+INDEX($P$41:$S$46, MATCH(I$31, $O$41:$O$46, 0), 1)&amp;","&amp;$D43+INDEX($P$41:$S$46, MATCH(I$31, $O$41:$O$46, 0), 2), $E$32:$E$50, 0)), "Sea")
&amp;", "&amp;
IFERROR(INDEX($B$32:$B$50, MATCH($C43+INDEX($P$41:$S$46, MATCH(I$31, $O$41:$O$46, 0), 3)&amp;","&amp;$D43+INDEX($P$41:$S$46, MATCH(I$31, $O$41:$O$46, 0), 4), $E$32:$E$50, 0)), "Sea")</f>
        <v>Wood, Sheep</v>
      </c>
      <c r="J43" t="str">
        <f ca="1">IFERROR(INDEX($B$32:$B$50, MATCH($C43+INDEX($P$41:$S$46, MATCH(J$31, $O$41:$O$46, 0), 1)&amp;","&amp;$D43+INDEX($P$41:$S$46, MATCH(J$31, $O$41:$O$46, 0), 2), $E$32:$E$50, 0)), "Sea")
&amp;", "&amp;
IFERROR(INDEX($B$32:$B$50, MATCH($C43+INDEX($P$41:$S$46, MATCH(J$31, $O$41:$O$46, 0), 3)&amp;","&amp;$D43+INDEX($P$41:$S$46, MATCH(J$31, $O$41:$O$46, 0), 4), $E$32:$E$50, 0)), "Sea")</f>
        <v>Sheep, Sea</v>
      </c>
      <c r="K43" t="str">
        <f>IFERROR(INDEX($B$32:$B$50, MATCH($C43+INDEX($P$41:$S$46, MATCH(K$31, $O$41:$O$46, 0), 1)&amp;","&amp;$D43+INDEX($P$41:$S$46, MATCH(K$31, $O$41:$O$46, 0), 2), $E$32:$E$50, 0)), "Sea")
&amp;", "&amp;
IFERROR(INDEX($B$32:$B$50, MATCH($C43+INDEX($P$41:$S$46, MATCH(K$31, $O$41:$O$46, 0), 3)&amp;","&amp;$D43+INDEX($P$41:$S$46, MATCH(K$31, $O$41:$O$46, 0), 4), $E$32:$E$50, 0)), "Sea")</f>
        <v>Sea, Sea</v>
      </c>
      <c r="L43">
        <f ca="1">IF(B43="Desert", "",OFFSET(B13,-IF(IFERROR(MATCH("Desert", $B$32:B43, 0),0)&gt;0, 1,0),0))</f>
        <v>10</v>
      </c>
      <c r="M43">
        <f t="shared" ca="1" si="5"/>
        <v>3</v>
      </c>
      <c r="O43">
        <v>3</v>
      </c>
      <c r="P43">
        <f t="shared" si="8"/>
        <v>-1</v>
      </c>
      <c r="Q43">
        <f t="shared" si="7"/>
        <v>-1</v>
      </c>
      <c r="R43">
        <f t="shared" si="7"/>
        <v>-1</v>
      </c>
      <c r="S43">
        <f t="shared" si="7"/>
        <v>0</v>
      </c>
    </row>
    <row r="44" spans="1:21" x14ac:dyDescent="0.2">
      <c r="A44">
        <f t="shared" si="6"/>
        <v>13</v>
      </c>
      <c r="B44" t="str">
        <f ca="1">INDEX($E$2:$E$20, MATCH(LARGE($F$2:$F$20, A44),$F$2:$F$20, 0))</f>
        <v>Wood</v>
      </c>
      <c r="C44">
        <v>1</v>
      </c>
      <c r="D44">
        <v>1</v>
      </c>
      <c r="E44" t="str">
        <f t="shared" si="4"/>
        <v>1,1</v>
      </c>
      <c r="F44" t="str">
        <f ca="1">IFERROR(INDEX($B$32:$B$50, MATCH($C44+INDEX($P$41:$S$46, MATCH(F$31, $O$41:$O$46, 0), 1)&amp;","&amp;$D44+INDEX($P$41:$S$46, MATCH(F$31, $O$41:$O$46, 0), 2), $E$32:$E$50, 0)), "Sea")
&amp;", "&amp;
IFERROR(INDEX($B$32:$B$50, MATCH($C44+INDEX($P$41:$S$46, MATCH(F$31, $O$41:$O$46, 0), 3)&amp;","&amp;$D44+INDEX($P$41:$S$46, MATCH(F$31, $O$41:$O$46, 0), 4), $E$32:$E$50, 0)), "Sea")</f>
        <v>Wheat, Wheat</v>
      </c>
      <c r="G44" t="str">
        <f ca="1">IFERROR(INDEX($B$32:$B$50, MATCH($C44+INDEX($P$41:$S$46, MATCH(G$31, $O$41:$O$46, 0), 1)&amp;","&amp;$D44+INDEX($P$41:$S$46, MATCH(G$31, $O$41:$O$46, 0), 2), $E$32:$E$50, 0)), "Sea")
&amp;", "&amp;
IFERROR(INDEX($B$32:$B$50, MATCH($C44+INDEX($P$41:$S$46, MATCH(G$31, $O$41:$O$46, 0), 3)&amp;","&amp;$D44+INDEX($P$41:$S$46, MATCH(G$31, $O$41:$O$46, 0), 4), $E$32:$E$50, 0)), "Sea")</f>
        <v>Wheat, Wheat</v>
      </c>
      <c r="H44" t="str">
        <f ca="1">IFERROR(INDEX($B$32:$B$50, MATCH($C44+INDEX($P$41:$S$46, MATCH(H$31, $O$41:$O$46, 0), 1)&amp;","&amp;$D44+INDEX($P$41:$S$46, MATCH(H$31, $O$41:$O$46, 0), 2), $E$32:$E$50, 0)), "Sea")
&amp;", "&amp;
IFERROR(INDEX($B$32:$B$50, MATCH($C44+INDEX($P$41:$S$46, MATCH(H$31, $O$41:$O$46, 0), 3)&amp;","&amp;$D44+INDEX($P$41:$S$46, MATCH(H$31, $O$41:$O$46, 0), 4), $E$32:$E$50, 0)), "Sea")</f>
        <v>Wheat, Sheep</v>
      </c>
      <c r="I44" t="str">
        <f ca="1">IFERROR(INDEX($B$32:$B$50, MATCH($C44+INDEX($P$41:$S$46, MATCH(I$31, $O$41:$O$46, 0), 1)&amp;","&amp;$D44+INDEX($P$41:$S$46, MATCH(I$31, $O$41:$O$46, 0), 2), $E$32:$E$50, 0)), "Sea")
&amp;", "&amp;
IFERROR(INDEX($B$32:$B$50, MATCH($C44+INDEX($P$41:$S$46, MATCH(I$31, $O$41:$O$46, 0), 3)&amp;","&amp;$D44+INDEX($P$41:$S$46, MATCH(I$31, $O$41:$O$46, 0), 4), $E$32:$E$50, 0)), "Sea")</f>
        <v>Sheep, Sheep</v>
      </c>
      <c r="J44" t="str">
        <f ca="1">IFERROR(INDEX($B$32:$B$50, MATCH($C44+INDEX($P$41:$S$46, MATCH(J$31, $O$41:$O$46, 0), 1)&amp;","&amp;$D44+INDEX($P$41:$S$46, MATCH(J$31, $O$41:$O$46, 0), 2), $E$32:$E$50, 0)), "Sea")
&amp;", "&amp;
IFERROR(INDEX($B$32:$B$50, MATCH($C44+INDEX($P$41:$S$46, MATCH(J$31, $O$41:$O$46, 0), 3)&amp;","&amp;$D44+INDEX($P$41:$S$46, MATCH(J$31, $O$41:$O$46, 0), 4), $E$32:$E$50, 0)), "Sea")</f>
        <v>Sheep, Sheep</v>
      </c>
      <c r="K44" t="str">
        <f ca="1">IFERROR(INDEX($B$32:$B$50, MATCH($C44+INDEX($P$41:$S$46, MATCH(K$31, $O$41:$O$46, 0), 1)&amp;","&amp;$D44+INDEX($P$41:$S$46, MATCH(K$31, $O$41:$O$46, 0), 2), $E$32:$E$50, 0)), "Sea")
&amp;", "&amp;
IFERROR(INDEX($B$32:$B$50, MATCH($C44+INDEX($P$41:$S$46, MATCH(K$31, $O$41:$O$46, 0), 3)&amp;","&amp;$D44+INDEX($P$41:$S$46, MATCH(K$31, $O$41:$O$46, 0), 4), $E$32:$E$50, 0)), "Sea")</f>
        <v>Sheep, Wheat</v>
      </c>
      <c r="L44">
        <f ca="1">IF(B44="Desert", "",OFFSET(B14,-IF(IFERROR(MATCH("Desert", $B$32:B44, 0),0)&gt;0, 1,0),0))</f>
        <v>9</v>
      </c>
      <c r="M44">
        <f t="shared" ca="1" si="5"/>
        <v>4</v>
      </c>
      <c r="O44">
        <v>4</v>
      </c>
      <c r="P44">
        <f t="shared" si="8"/>
        <v>-1</v>
      </c>
      <c r="Q44">
        <f t="shared" si="7"/>
        <v>0</v>
      </c>
      <c r="R44">
        <f t="shared" si="7"/>
        <v>0</v>
      </c>
      <c r="S44">
        <f t="shared" si="7"/>
        <v>1</v>
      </c>
    </row>
    <row r="45" spans="1:21" x14ac:dyDescent="0.2">
      <c r="A45">
        <f t="shared" si="6"/>
        <v>14</v>
      </c>
      <c r="B45" t="str">
        <f ca="1">INDEX($E$2:$E$20, MATCH(LARGE($F$2:$F$20, A45),$F$2:$F$20, 0))</f>
        <v>Sheep</v>
      </c>
      <c r="C45">
        <v>0</v>
      </c>
      <c r="D45">
        <v>1</v>
      </c>
      <c r="E45" t="str">
        <f t="shared" si="4"/>
        <v>0,1</v>
      </c>
      <c r="F45" t="str">
        <f ca="1">IFERROR(INDEX($B$32:$B$50, MATCH($C45+INDEX($P$41:$S$46, MATCH(F$31, $O$41:$O$46, 0), 1)&amp;","&amp;$D45+INDEX($P$41:$S$46, MATCH(F$31, $O$41:$O$46, 0), 2), $E$32:$E$50, 0)), "Sea")
&amp;", "&amp;
IFERROR(INDEX($B$32:$B$50, MATCH($C45+INDEX($P$41:$S$46, MATCH(F$31, $O$41:$O$46, 0), 3)&amp;","&amp;$D45+INDEX($P$41:$S$46, MATCH(F$31, $O$41:$O$46, 0), 4), $E$32:$E$50, 0)), "Sea")</f>
        <v>Wood, Wheat</v>
      </c>
      <c r="G45" t="str">
        <f ca="1">IFERROR(INDEX($B$32:$B$50, MATCH($C45+INDEX($P$41:$S$46, MATCH(G$31, $O$41:$O$46, 0), 1)&amp;","&amp;$D45+INDEX($P$41:$S$46, MATCH(G$31, $O$41:$O$46, 0), 2), $E$32:$E$50, 0)), "Sea")
&amp;", "&amp;
IFERROR(INDEX($B$32:$B$50, MATCH($C45+INDEX($P$41:$S$46, MATCH(G$31, $O$41:$O$46, 0), 3)&amp;","&amp;$D45+INDEX($P$41:$S$46, MATCH(G$31, $O$41:$O$46, 0), 4), $E$32:$E$50, 0)), "Sea")</f>
        <v>Wheat, Wood</v>
      </c>
      <c r="H45" t="str">
        <f ca="1">IFERROR(INDEX($B$32:$B$50, MATCH($C45+INDEX($P$41:$S$46, MATCH(H$31, $O$41:$O$46, 0), 1)&amp;","&amp;$D45+INDEX($P$41:$S$46, MATCH(H$31, $O$41:$O$46, 0), 2), $E$32:$E$50, 0)), "Sea")
&amp;", "&amp;
IFERROR(INDEX($B$32:$B$50, MATCH($C45+INDEX($P$41:$S$46, MATCH(H$31, $O$41:$O$46, 0), 3)&amp;","&amp;$D45+INDEX($P$41:$S$46, MATCH(H$31, $O$41:$O$46, 0), 4), $E$32:$E$50, 0)), "Sea")</f>
        <v>Wood, Ore</v>
      </c>
      <c r="I45" t="str">
        <f ca="1">IFERROR(INDEX($B$32:$B$50, MATCH($C45+INDEX($P$41:$S$46, MATCH(I$31, $O$41:$O$46, 0), 1)&amp;","&amp;$D45+INDEX($P$41:$S$46, MATCH(I$31, $O$41:$O$46, 0), 2), $E$32:$E$50, 0)), "Sea")
&amp;", "&amp;
IFERROR(INDEX($B$32:$B$50, MATCH($C45+INDEX($P$41:$S$46, MATCH(I$31, $O$41:$O$46, 0), 3)&amp;","&amp;$D45+INDEX($P$41:$S$46, MATCH(I$31, $O$41:$O$46, 0), 4), $E$32:$E$50, 0)), "Sea")</f>
        <v>Ore, Ore</v>
      </c>
      <c r="J45" t="str">
        <f ca="1">IFERROR(INDEX($B$32:$B$50, MATCH($C45+INDEX($P$41:$S$46, MATCH(J$31, $O$41:$O$46, 0), 1)&amp;","&amp;$D45+INDEX($P$41:$S$46, MATCH(J$31, $O$41:$O$46, 0), 2), $E$32:$E$50, 0)), "Sea")
&amp;", "&amp;
IFERROR(INDEX($B$32:$B$50, MATCH($C45+INDEX($P$41:$S$46, MATCH(J$31, $O$41:$O$46, 0), 3)&amp;","&amp;$D45+INDEX($P$41:$S$46, MATCH(J$31, $O$41:$O$46, 0), 4), $E$32:$E$50, 0)), "Sea")</f>
        <v>Ore, Sheep</v>
      </c>
      <c r="K45" t="str">
        <f ca="1">IFERROR(INDEX($B$32:$B$50, MATCH($C45+INDEX($P$41:$S$46, MATCH(K$31, $O$41:$O$46, 0), 1)&amp;","&amp;$D45+INDEX($P$41:$S$46, MATCH(K$31, $O$41:$O$46, 0), 2), $E$32:$E$50, 0)), "Sea")
&amp;", "&amp;
IFERROR(INDEX($B$32:$B$50, MATCH($C45+INDEX($P$41:$S$46, MATCH(K$31, $O$41:$O$46, 0), 3)&amp;","&amp;$D45+INDEX($P$41:$S$46, MATCH(K$31, $O$41:$O$46, 0), 4), $E$32:$E$50, 0)), "Sea")</f>
        <v>Sheep, Wood</v>
      </c>
      <c r="L45">
        <f ca="1">IF(B45="Desert", "",OFFSET(B15,-IF(IFERROR(MATCH("Desert", $B$32:B45, 0),0)&gt;0, 1,0),0))</f>
        <v>4</v>
      </c>
      <c r="M45">
        <f t="shared" ca="1" si="5"/>
        <v>3</v>
      </c>
      <c r="O45">
        <v>5</v>
      </c>
      <c r="P45">
        <f t="shared" si="8"/>
        <v>0</v>
      </c>
      <c r="Q45">
        <f t="shared" si="7"/>
        <v>1</v>
      </c>
      <c r="R45">
        <f t="shared" si="7"/>
        <v>1</v>
      </c>
      <c r="S45">
        <f t="shared" si="7"/>
        <v>1</v>
      </c>
    </row>
    <row r="46" spans="1:21" x14ac:dyDescent="0.2">
      <c r="A46">
        <f t="shared" si="6"/>
        <v>15</v>
      </c>
      <c r="B46" t="str">
        <f ca="1">INDEX($E$2:$E$20, MATCH(LARGE($F$2:$F$20, A46),$F$2:$F$20, 0))</f>
        <v>Wood</v>
      </c>
      <c r="C46">
        <v>-1</v>
      </c>
      <c r="D46">
        <v>0</v>
      </c>
      <c r="E46" t="str">
        <f t="shared" si="4"/>
        <v>-1,0</v>
      </c>
      <c r="F46" t="str">
        <f ca="1">IFERROR(INDEX($B$32:$B$50, MATCH($C46+INDEX($P$41:$S$46, MATCH(F$31, $O$41:$O$46, 0), 1)&amp;","&amp;$D46+INDEX($P$41:$S$46, MATCH(F$31, $O$41:$O$46, 0), 2), $E$32:$E$50, 0)), "Sea")
&amp;", "&amp;
IFERROR(INDEX($B$32:$B$50, MATCH($C46+INDEX($P$41:$S$46, MATCH(F$31, $O$41:$O$46, 0), 3)&amp;","&amp;$D46+INDEX($P$41:$S$46, MATCH(F$31, $O$41:$O$46, 0), 4), $E$32:$E$50, 0)), "Sea")</f>
        <v>Wheat, Desert</v>
      </c>
      <c r="G46" t="str">
        <f ca="1">IFERROR(INDEX($B$32:$B$50, MATCH($C46+INDEX($P$41:$S$46, MATCH(G$31, $O$41:$O$46, 0), 1)&amp;","&amp;$D46+INDEX($P$41:$S$46, MATCH(G$31, $O$41:$O$46, 0), 2), $E$32:$E$50, 0)), "Sea")
&amp;", "&amp;
IFERROR(INDEX($B$32:$B$50, MATCH($C46+INDEX($P$41:$S$46, MATCH(G$31, $O$41:$O$46, 0), 3)&amp;","&amp;$D46+INDEX($P$41:$S$46, MATCH(G$31, $O$41:$O$46, 0), 4), $E$32:$E$50, 0)), "Sea")</f>
        <v>Desert, Wood</v>
      </c>
      <c r="H46" t="str">
        <f ca="1">IFERROR(INDEX($B$32:$B$50, MATCH($C46+INDEX($P$41:$S$46, MATCH(H$31, $O$41:$O$46, 0), 1)&amp;","&amp;$D46+INDEX($P$41:$S$46, MATCH(H$31, $O$41:$O$46, 0), 2), $E$32:$E$50, 0)), "Sea")
&amp;", "&amp;
IFERROR(INDEX($B$32:$B$50, MATCH($C46+INDEX($P$41:$S$46, MATCH(H$31, $O$41:$O$46, 0), 3)&amp;","&amp;$D46+INDEX($P$41:$S$46, MATCH(H$31, $O$41:$O$46, 0), 4), $E$32:$E$50, 0)), "Sea")</f>
        <v>Wood, Brick</v>
      </c>
      <c r="I46" t="str">
        <f ca="1">IFERROR(INDEX($B$32:$B$50, MATCH($C46+INDEX($P$41:$S$46, MATCH(I$31, $O$41:$O$46, 0), 1)&amp;","&amp;$D46+INDEX($P$41:$S$46, MATCH(I$31, $O$41:$O$46, 0), 2), $E$32:$E$50, 0)), "Sea")
&amp;", "&amp;
IFERROR(INDEX($B$32:$B$50, MATCH($C46+INDEX($P$41:$S$46, MATCH(I$31, $O$41:$O$46, 0), 3)&amp;","&amp;$D46+INDEX($P$41:$S$46, MATCH(I$31, $O$41:$O$46, 0), 4), $E$32:$E$50, 0)), "Sea")</f>
        <v>Brick, Ore</v>
      </c>
      <c r="J46" t="str">
        <f ca="1">IFERROR(INDEX($B$32:$B$50, MATCH($C46+INDEX($P$41:$S$46, MATCH(J$31, $O$41:$O$46, 0), 1)&amp;","&amp;$D46+INDEX($P$41:$S$46, MATCH(J$31, $O$41:$O$46, 0), 2), $E$32:$E$50, 0)), "Sea")
&amp;", "&amp;
IFERROR(INDEX($B$32:$B$50, MATCH($C46+INDEX($P$41:$S$46, MATCH(J$31, $O$41:$O$46, 0), 3)&amp;","&amp;$D46+INDEX($P$41:$S$46, MATCH(J$31, $O$41:$O$46, 0), 4), $E$32:$E$50, 0)), "Sea")</f>
        <v>Ore, Sheep</v>
      </c>
      <c r="K46" t="str">
        <f ca="1">IFERROR(INDEX($B$32:$B$50, MATCH($C46+INDEX($P$41:$S$46, MATCH(K$31, $O$41:$O$46, 0), 1)&amp;","&amp;$D46+INDEX($P$41:$S$46, MATCH(K$31, $O$41:$O$46, 0), 2), $E$32:$E$50, 0)), "Sea")
&amp;", "&amp;
IFERROR(INDEX($B$32:$B$50, MATCH($C46+INDEX($P$41:$S$46, MATCH(K$31, $O$41:$O$46, 0), 3)&amp;","&amp;$D46+INDEX($P$41:$S$46, MATCH(K$31, $O$41:$O$46, 0), 4), $E$32:$E$50, 0)), "Sea")</f>
        <v>Sheep, Wheat</v>
      </c>
      <c r="L46">
        <f ca="1">IF(B46="Desert", "",OFFSET(B16,-IF(IFERROR(MATCH("Desert", $B$32:B46, 0),0)&gt;0, 1,0),0))</f>
        <v>5</v>
      </c>
      <c r="M46">
        <f t="shared" ca="1" si="5"/>
        <v>4</v>
      </c>
      <c r="O46">
        <v>6</v>
      </c>
      <c r="P46">
        <f t="shared" si="8"/>
        <v>1</v>
      </c>
      <c r="Q46">
        <f t="shared" si="7"/>
        <v>1</v>
      </c>
      <c r="R46">
        <f t="shared" si="7"/>
        <v>1</v>
      </c>
      <c r="S46">
        <f t="shared" si="7"/>
        <v>0</v>
      </c>
    </row>
    <row r="47" spans="1:21" x14ac:dyDescent="0.2">
      <c r="A47">
        <f t="shared" si="6"/>
        <v>16</v>
      </c>
      <c r="B47" t="str">
        <f ca="1">INDEX($E$2:$E$20, MATCH(LARGE($F$2:$F$20, A47),$F$2:$F$20, 0))</f>
        <v>Desert</v>
      </c>
      <c r="C47">
        <v>-1</v>
      </c>
      <c r="D47">
        <v>-1</v>
      </c>
      <c r="E47" t="str">
        <f t="shared" si="4"/>
        <v>-1,-1</v>
      </c>
      <c r="F47" t="str">
        <f ca="1">IFERROR(INDEX($B$32:$B$50, MATCH($C47+INDEX($P$41:$S$46, MATCH(F$31, $O$41:$O$46, 0), 1)&amp;","&amp;$D47+INDEX($P$41:$S$46, MATCH(F$31, $O$41:$O$46, 0), 2), $E$32:$E$50, 0)), "Sea")
&amp;", "&amp;
IFERROR(INDEX($B$32:$B$50, MATCH($C47+INDEX($P$41:$S$46, MATCH(F$31, $O$41:$O$46, 0), 3)&amp;","&amp;$D47+INDEX($P$41:$S$46, MATCH(F$31, $O$41:$O$46, 0), 4), $E$32:$E$50, 0)), "Sea")</f>
        <v>Wheat, Wood</v>
      </c>
      <c r="G47" t="str">
        <f ca="1">IFERROR(INDEX($B$32:$B$50, MATCH($C47+INDEX($P$41:$S$46, MATCH(G$31, $O$41:$O$46, 0), 1)&amp;","&amp;$D47+INDEX($P$41:$S$46, MATCH(G$31, $O$41:$O$46, 0), 2), $E$32:$E$50, 0)), "Sea")
&amp;", "&amp;
IFERROR(INDEX($B$32:$B$50, MATCH($C47+INDEX($P$41:$S$46, MATCH(G$31, $O$41:$O$46, 0), 3)&amp;","&amp;$D47+INDEX($P$41:$S$46, MATCH(G$31, $O$41:$O$46, 0), 4), $E$32:$E$50, 0)), "Sea")</f>
        <v>Wood, Sheep</v>
      </c>
      <c r="H47" t="str">
        <f ca="1">IFERROR(INDEX($B$32:$B$50, MATCH($C47+INDEX($P$41:$S$46, MATCH(H$31, $O$41:$O$46, 0), 1)&amp;","&amp;$D47+INDEX($P$41:$S$46, MATCH(H$31, $O$41:$O$46, 0), 2), $E$32:$E$50, 0)), "Sea")
&amp;", "&amp;
IFERROR(INDEX($B$32:$B$50, MATCH($C47+INDEX($P$41:$S$46, MATCH(H$31, $O$41:$O$46, 0), 3)&amp;","&amp;$D47+INDEX($P$41:$S$46, MATCH(H$31, $O$41:$O$46, 0), 4), $E$32:$E$50, 0)), "Sea")</f>
        <v>Sheep, Wood</v>
      </c>
      <c r="I47" t="str">
        <f ca="1">IFERROR(INDEX($B$32:$B$50, MATCH($C47+INDEX($P$41:$S$46, MATCH(I$31, $O$41:$O$46, 0), 1)&amp;","&amp;$D47+INDEX($P$41:$S$46, MATCH(I$31, $O$41:$O$46, 0), 2), $E$32:$E$50, 0)), "Sea")
&amp;", "&amp;
IFERROR(INDEX($B$32:$B$50, MATCH($C47+INDEX($P$41:$S$46, MATCH(I$31, $O$41:$O$46, 0), 3)&amp;","&amp;$D47+INDEX($P$41:$S$46, MATCH(I$31, $O$41:$O$46, 0), 4), $E$32:$E$50, 0)), "Sea")</f>
        <v>Wood, Wood</v>
      </c>
      <c r="J47" t="str">
        <f ca="1">IFERROR(INDEX($B$32:$B$50, MATCH($C47+INDEX($P$41:$S$46, MATCH(J$31, $O$41:$O$46, 0), 1)&amp;","&amp;$D47+INDEX($P$41:$S$46, MATCH(J$31, $O$41:$O$46, 0), 2), $E$32:$E$50, 0)), "Sea")
&amp;", "&amp;
IFERROR(INDEX($B$32:$B$50, MATCH($C47+INDEX($P$41:$S$46, MATCH(J$31, $O$41:$O$46, 0), 3)&amp;","&amp;$D47+INDEX($P$41:$S$46, MATCH(J$31, $O$41:$O$46, 0), 4), $E$32:$E$50, 0)), "Sea")</f>
        <v>Wood, Wheat</v>
      </c>
      <c r="K47" t="str">
        <f ca="1">IFERROR(INDEX($B$32:$B$50, MATCH($C47+INDEX($P$41:$S$46, MATCH(K$31, $O$41:$O$46, 0), 1)&amp;","&amp;$D47+INDEX($P$41:$S$46, MATCH(K$31, $O$41:$O$46, 0), 2), $E$32:$E$50, 0)), "Sea")
&amp;", "&amp;
IFERROR(INDEX($B$32:$B$50, MATCH($C47+INDEX($P$41:$S$46, MATCH(K$31, $O$41:$O$46, 0), 3)&amp;","&amp;$D47+INDEX($P$41:$S$46, MATCH(K$31, $O$41:$O$46, 0), 4), $E$32:$E$50, 0)), "Sea")</f>
        <v>Wheat, Wheat</v>
      </c>
      <c r="L47" t="str">
        <f ca="1">IF(B47="Desert", "",OFFSET(B17,-IF(IFERROR(MATCH("Desert", $B$32:B47, 0),0)&gt;0, 1,0),0))</f>
        <v/>
      </c>
      <c r="M47">
        <f t="shared" ca="1" si="5"/>
        <v>0</v>
      </c>
      <c r="P47" t="s">
        <v>24</v>
      </c>
      <c r="Q47" t="s">
        <v>25</v>
      </c>
      <c r="R47" t="s">
        <v>27</v>
      </c>
      <c r="S47" t="s">
        <v>26</v>
      </c>
    </row>
    <row r="48" spans="1:21" x14ac:dyDescent="0.2">
      <c r="A48">
        <f t="shared" si="6"/>
        <v>17</v>
      </c>
      <c r="B48" t="str">
        <f ca="1">INDEX($E$2:$E$20, MATCH(LARGE($F$2:$F$20, A48),$F$2:$F$20, 0))</f>
        <v>Wheat</v>
      </c>
      <c r="C48">
        <v>0</v>
      </c>
      <c r="D48">
        <v>-1</v>
      </c>
      <c r="E48" t="str">
        <f t="shared" si="4"/>
        <v>0,-1</v>
      </c>
      <c r="F48" t="str">
        <f ca="1">IFERROR(INDEX($B$32:$B$50, MATCH($C48+INDEX($P$41:$S$46, MATCH(F$31, $O$41:$O$46, 0), 1)&amp;","&amp;$D48+INDEX($P$41:$S$46, MATCH(F$31, $O$41:$O$46, 0), 2), $E$32:$E$50, 0)), "Sea")
&amp;", "&amp;
IFERROR(INDEX($B$32:$B$50, MATCH($C48+INDEX($P$41:$S$46, MATCH(F$31, $O$41:$O$46, 0), 3)&amp;","&amp;$D48+INDEX($P$41:$S$46, MATCH(F$31, $O$41:$O$46, 0), 4), $E$32:$E$50, 0)), "Sea")</f>
        <v>Ore, Brick</v>
      </c>
      <c r="G48" t="str">
        <f ca="1">IFERROR(INDEX($B$32:$B$50, MATCH($C48+INDEX($P$41:$S$46, MATCH(G$31, $O$41:$O$46, 0), 1)&amp;","&amp;$D48+INDEX($P$41:$S$46, MATCH(G$31, $O$41:$O$46, 0), 2), $E$32:$E$50, 0)), "Sea")
&amp;", "&amp;
IFERROR(INDEX($B$32:$B$50, MATCH($C48+INDEX($P$41:$S$46, MATCH(G$31, $O$41:$O$46, 0), 3)&amp;","&amp;$D48+INDEX($P$41:$S$46, MATCH(G$31, $O$41:$O$46, 0), 4), $E$32:$E$50, 0)), "Sea")</f>
        <v>Brick, Wood</v>
      </c>
      <c r="H48" t="str">
        <f ca="1">IFERROR(INDEX($B$32:$B$50, MATCH($C48+INDEX($P$41:$S$46, MATCH(H$31, $O$41:$O$46, 0), 1)&amp;","&amp;$D48+INDEX($P$41:$S$46, MATCH(H$31, $O$41:$O$46, 0), 2), $E$32:$E$50, 0)), "Sea")
&amp;", "&amp;
IFERROR(INDEX($B$32:$B$50, MATCH($C48+INDEX($P$41:$S$46, MATCH(H$31, $O$41:$O$46, 0), 3)&amp;","&amp;$D48+INDEX($P$41:$S$46, MATCH(H$31, $O$41:$O$46, 0), 4), $E$32:$E$50, 0)), "Sea")</f>
        <v>Wood, Desert</v>
      </c>
      <c r="I48" t="str">
        <f ca="1">IFERROR(INDEX($B$32:$B$50, MATCH($C48+INDEX($P$41:$S$46, MATCH(I$31, $O$41:$O$46, 0), 1)&amp;","&amp;$D48+INDEX($P$41:$S$46, MATCH(I$31, $O$41:$O$46, 0), 2), $E$32:$E$50, 0)), "Sea")
&amp;", "&amp;
IFERROR(INDEX($B$32:$B$50, MATCH($C48+INDEX($P$41:$S$46, MATCH(I$31, $O$41:$O$46, 0), 3)&amp;","&amp;$D48+INDEX($P$41:$S$46, MATCH(I$31, $O$41:$O$46, 0), 4), $E$32:$E$50, 0)), "Sea")</f>
        <v>Desert, Wheat</v>
      </c>
      <c r="J48" t="str">
        <f ca="1">IFERROR(INDEX($B$32:$B$50, MATCH($C48+INDEX($P$41:$S$46, MATCH(J$31, $O$41:$O$46, 0), 1)&amp;","&amp;$D48+INDEX($P$41:$S$46, MATCH(J$31, $O$41:$O$46, 0), 2), $E$32:$E$50, 0)), "Sea")
&amp;", "&amp;
IFERROR(INDEX($B$32:$B$50, MATCH($C48+INDEX($P$41:$S$46, MATCH(J$31, $O$41:$O$46, 0), 3)&amp;","&amp;$D48+INDEX($P$41:$S$46, MATCH(J$31, $O$41:$O$46, 0), 4), $E$32:$E$50, 0)), "Sea")</f>
        <v>Wheat, Wheat</v>
      </c>
      <c r="K48" t="str">
        <f ca="1">IFERROR(INDEX($B$32:$B$50, MATCH($C48+INDEX($P$41:$S$46, MATCH(K$31, $O$41:$O$46, 0), 1)&amp;","&amp;$D48+INDEX($P$41:$S$46, MATCH(K$31, $O$41:$O$46, 0), 2), $E$32:$E$50, 0)), "Sea")
&amp;", "&amp;
IFERROR(INDEX($B$32:$B$50, MATCH($C48+INDEX($P$41:$S$46, MATCH(K$31, $O$41:$O$46, 0), 3)&amp;","&amp;$D48+INDEX($P$41:$S$46, MATCH(K$31, $O$41:$O$46, 0), 4), $E$32:$E$50, 0)), "Sea")</f>
        <v>Wheat, Ore</v>
      </c>
      <c r="L48">
        <f ca="1">IF(B48="Desert", "",OFFSET(B18,-IF(IFERROR(MATCH("Desert", $B$32:B48, 0),0)&gt;0, 1,0),0))</f>
        <v>6</v>
      </c>
      <c r="M48">
        <f t="shared" ca="1" si="5"/>
        <v>5</v>
      </c>
    </row>
    <row r="49" spans="1:26" x14ac:dyDescent="0.2">
      <c r="A49">
        <f t="shared" si="6"/>
        <v>18</v>
      </c>
      <c r="B49" t="str">
        <f ca="1">INDEX($E$2:$E$20, MATCH(LARGE($F$2:$F$20, A49),$F$2:$F$20, 0))</f>
        <v>Wheat</v>
      </c>
      <c r="C49">
        <v>1</v>
      </c>
      <c r="D49">
        <v>0</v>
      </c>
      <c r="E49" t="str">
        <f t="shared" si="4"/>
        <v>1,0</v>
      </c>
      <c r="F49" t="str">
        <f ca="1">IFERROR(INDEX($B$32:$B$50, MATCH($C49+INDEX($P$41:$S$46, MATCH(F$31, $O$41:$O$46, 0), 1)&amp;","&amp;$D49+INDEX($P$41:$S$46, MATCH(F$31, $O$41:$O$46, 0), 2), $E$32:$E$50, 0)), "Sea")
&amp;", "&amp;
IFERROR(INDEX($B$32:$B$50, MATCH($C49+INDEX($P$41:$S$46, MATCH(F$31, $O$41:$O$46, 0), 3)&amp;","&amp;$D49+INDEX($P$41:$S$46, MATCH(F$31, $O$41:$O$46, 0), 4), $E$32:$E$50, 0)), "Sea")</f>
        <v>Brick, Ore</v>
      </c>
      <c r="G49" t="str">
        <f ca="1">IFERROR(INDEX($B$32:$B$50, MATCH($C49+INDEX($P$41:$S$46, MATCH(G$31, $O$41:$O$46, 0), 1)&amp;","&amp;$D49+INDEX($P$41:$S$46, MATCH(G$31, $O$41:$O$46, 0), 2), $E$32:$E$50, 0)), "Sea")
&amp;", "&amp;
IFERROR(INDEX($B$32:$B$50, MATCH($C49+INDEX($P$41:$S$46, MATCH(G$31, $O$41:$O$46, 0), 3)&amp;","&amp;$D49+INDEX($P$41:$S$46, MATCH(G$31, $O$41:$O$46, 0), 4), $E$32:$E$50, 0)), "Sea")</f>
        <v>Ore, Wheat</v>
      </c>
      <c r="H49" t="str">
        <f ca="1">IFERROR(INDEX($B$32:$B$50, MATCH($C49+INDEX($P$41:$S$46, MATCH(H$31, $O$41:$O$46, 0), 1)&amp;","&amp;$D49+INDEX($P$41:$S$46, MATCH(H$31, $O$41:$O$46, 0), 2), $E$32:$E$50, 0)), "Sea")
&amp;", "&amp;
IFERROR(INDEX($B$32:$B$50, MATCH($C49+INDEX($P$41:$S$46, MATCH(H$31, $O$41:$O$46, 0), 3)&amp;","&amp;$D49+INDEX($P$41:$S$46, MATCH(H$31, $O$41:$O$46, 0), 4), $E$32:$E$50, 0)), "Sea")</f>
        <v>Wheat, Wheat</v>
      </c>
      <c r="I49" t="str">
        <f ca="1">IFERROR(INDEX($B$32:$B$50, MATCH($C49+INDEX($P$41:$S$46, MATCH(I$31, $O$41:$O$46, 0), 1)&amp;","&amp;$D49+INDEX($P$41:$S$46, MATCH(I$31, $O$41:$O$46, 0), 2), $E$32:$E$50, 0)), "Sea")
&amp;", "&amp;
IFERROR(INDEX($B$32:$B$50, MATCH($C49+INDEX($P$41:$S$46, MATCH(I$31, $O$41:$O$46, 0), 3)&amp;","&amp;$D49+INDEX($P$41:$S$46, MATCH(I$31, $O$41:$O$46, 0), 4), $E$32:$E$50, 0)), "Sea")</f>
        <v>Wheat, Wood</v>
      </c>
      <c r="J49" t="str">
        <f ca="1">IFERROR(INDEX($B$32:$B$50, MATCH($C49+INDEX($P$41:$S$46, MATCH(J$31, $O$41:$O$46, 0), 1)&amp;","&amp;$D49+INDEX($P$41:$S$46, MATCH(J$31, $O$41:$O$46, 0), 2), $E$32:$E$50, 0)), "Sea")
&amp;", "&amp;
IFERROR(INDEX($B$32:$B$50, MATCH($C49+INDEX($P$41:$S$46, MATCH(J$31, $O$41:$O$46, 0), 3)&amp;","&amp;$D49+INDEX($P$41:$S$46, MATCH(J$31, $O$41:$O$46, 0), 4), $E$32:$E$50, 0)), "Sea")</f>
        <v>Wood, Wheat</v>
      </c>
      <c r="K49" t="str">
        <f ca="1">IFERROR(INDEX($B$32:$B$50, MATCH($C49+INDEX($P$41:$S$46, MATCH(K$31, $O$41:$O$46, 0), 1)&amp;","&amp;$D49+INDEX($P$41:$S$46, MATCH(K$31, $O$41:$O$46, 0), 2), $E$32:$E$50, 0)), "Sea")
&amp;", "&amp;
IFERROR(INDEX($B$32:$B$50, MATCH($C49+INDEX($P$41:$S$46, MATCH(K$31, $O$41:$O$46, 0), 3)&amp;","&amp;$D49+INDEX($P$41:$S$46, MATCH(K$31, $O$41:$O$46, 0), 4), $E$32:$E$50, 0)), "Sea")</f>
        <v>Wheat, Brick</v>
      </c>
      <c r="L49">
        <f ca="1">IF(B49="Desert", "",OFFSET(B19,-IF(IFERROR(MATCH("Desert", $B$32:B49, 0),0)&gt;0, 1,0),0))</f>
        <v>3</v>
      </c>
      <c r="M49">
        <f t="shared" ca="1" si="5"/>
        <v>2</v>
      </c>
    </row>
    <row r="50" spans="1:26" x14ac:dyDescent="0.2">
      <c r="A50">
        <f t="shared" ref="A50" si="9">A49+1</f>
        <v>19</v>
      </c>
      <c r="B50" t="str">
        <f ca="1">INDEX($E$2:$E$20, MATCH(LARGE($F$2:$F$20, A50),$F$2:$F$20, 0))</f>
        <v>Wheat</v>
      </c>
      <c r="C50">
        <v>0</v>
      </c>
      <c r="D50">
        <v>0</v>
      </c>
      <c r="E50" t="str">
        <f t="shared" si="4"/>
        <v>0,0</v>
      </c>
      <c r="F50" t="str">
        <f ca="1">IFERROR(INDEX($B$32:$B$50, MATCH($C50+INDEX($P$41:$S$46, MATCH(F$31, $O$41:$O$46, 0), 1)&amp;","&amp;$D50+INDEX($P$41:$S$46, MATCH(F$31, $O$41:$O$46, 0), 2), $E$32:$E$50, 0)), "Sea")
&amp;", "&amp;
IFERROR(INDEX($B$32:$B$50, MATCH($C50+INDEX($P$41:$S$46, MATCH(F$31, $O$41:$O$46, 0), 3)&amp;","&amp;$D50+INDEX($P$41:$S$46, MATCH(F$31, $O$41:$O$46, 0), 4), $E$32:$E$50, 0)), "Sea")</f>
        <v>Wheat, Wheat</v>
      </c>
      <c r="G50" t="str">
        <f ca="1">IFERROR(INDEX($B$32:$B$50, MATCH($C50+INDEX($P$41:$S$46, MATCH(G$31, $O$41:$O$46, 0), 1)&amp;","&amp;$D50+INDEX($P$41:$S$46, MATCH(G$31, $O$41:$O$46, 0), 2), $E$32:$E$50, 0)), "Sea")
&amp;", "&amp;
IFERROR(INDEX($B$32:$B$50, MATCH($C50+INDEX($P$41:$S$46, MATCH(G$31, $O$41:$O$46, 0), 3)&amp;","&amp;$D50+INDEX($P$41:$S$46, MATCH(G$31, $O$41:$O$46, 0), 4), $E$32:$E$50, 0)), "Sea")</f>
        <v>Wheat, Desert</v>
      </c>
      <c r="H50" t="str">
        <f ca="1">IFERROR(INDEX($B$32:$B$50, MATCH($C50+INDEX($P$41:$S$46, MATCH(H$31, $O$41:$O$46, 0), 1)&amp;","&amp;$D50+INDEX($P$41:$S$46, MATCH(H$31, $O$41:$O$46, 0), 2), $E$32:$E$50, 0)), "Sea")
&amp;", "&amp;
IFERROR(INDEX($B$32:$B$50, MATCH($C50+INDEX($P$41:$S$46, MATCH(H$31, $O$41:$O$46, 0), 3)&amp;","&amp;$D50+INDEX($P$41:$S$46, MATCH(H$31, $O$41:$O$46, 0), 4), $E$32:$E$50, 0)), "Sea")</f>
        <v>Desert, Wood</v>
      </c>
      <c r="I50" t="str">
        <f ca="1">IFERROR(INDEX($B$32:$B$50, MATCH($C50+INDEX($P$41:$S$46, MATCH(I$31, $O$41:$O$46, 0), 1)&amp;","&amp;$D50+INDEX($P$41:$S$46, MATCH(I$31, $O$41:$O$46, 0), 2), $E$32:$E$50, 0)), "Sea")
&amp;", "&amp;
IFERROR(INDEX($B$32:$B$50, MATCH($C50+INDEX($P$41:$S$46, MATCH(I$31, $O$41:$O$46, 0), 3)&amp;","&amp;$D50+INDEX($P$41:$S$46, MATCH(I$31, $O$41:$O$46, 0), 4), $E$32:$E$50, 0)), "Sea")</f>
        <v>Wood, Sheep</v>
      </c>
      <c r="J50" t="str">
        <f ca="1">IFERROR(INDEX($B$32:$B$50, MATCH($C50+INDEX($P$41:$S$46, MATCH(J$31, $O$41:$O$46, 0), 1)&amp;","&amp;$D50+INDEX($P$41:$S$46, MATCH(J$31, $O$41:$O$46, 0), 2), $E$32:$E$50, 0)), "Sea")
&amp;", "&amp;
IFERROR(INDEX($B$32:$B$50, MATCH($C50+INDEX($P$41:$S$46, MATCH(J$31, $O$41:$O$46, 0), 3)&amp;","&amp;$D50+INDEX($P$41:$S$46, MATCH(J$31, $O$41:$O$46, 0), 4), $E$32:$E$50, 0)), "Sea")</f>
        <v>Sheep, Wood</v>
      </c>
      <c r="K50" t="str">
        <f ca="1">IFERROR(INDEX($B$32:$B$50, MATCH($C50+INDEX($P$41:$S$46, MATCH(K$31, $O$41:$O$46, 0), 1)&amp;","&amp;$D50+INDEX($P$41:$S$46, MATCH(K$31, $O$41:$O$46, 0), 2), $E$32:$E$50, 0)), "Sea")
&amp;", "&amp;
IFERROR(INDEX($B$32:$B$50, MATCH($C50+INDEX($P$41:$S$46, MATCH(K$31, $O$41:$O$46, 0), 3)&amp;","&amp;$D50+INDEX($P$41:$S$46, MATCH(K$31, $O$41:$O$46, 0), 4), $E$32:$E$50, 0)), "Sea")</f>
        <v>Wood, Wheat</v>
      </c>
      <c r="L50">
        <f ca="1">IF(B50="Desert", "",OFFSET(B20,-IF(IFERROR(MATCH("Desert", $B$32:B50, 0),0)&gt;0, 1,0),0))</f>
        <v>11</v>
      </c>
      <c r="M50">
        <f t="shared" ca="1" si="5"/>
        <v>2</v>
      </c>
    </row>
    <row r="51" spans="1:26" x14ac:dyDescent="0.2">
      <c r="A51"/>
      <c r="B51" s="2"/>
      <c r="D51" s="1"/>
      <c r="E51" s="1"/>
      <c r="F51" s="1"/>
    </row>
    <row r="52" spans="1:26" x14ac:dyDescent="0.2">
      <c r="A52"/>
      <c r="B52" s="2"/>
      <c r="D52" s="1"/>
      <c r="E52" s="1"/>
      <c r="G52" t="s">
        <v>24</v>
      </c>
      <c r="H52" t="s">
        <v>25</v>
      </c>
      <c r="K52" t="s">
        <v>27</v>
      </c>
      <c r="L52" t="s">
        <v>26</v>
      </c>
    </row>
    <row r="53" spans="1:26" x14ac:dyDescent="0.2">
      <c r="C53" s="1" t="s">
        <v>19</v>
      </c>
      <c r="D53" t="s">
        <v>18</v>
      </c>
      <c r="E53" t="s">
        <v>10</v>
      </c>
      <c r="F53" s="1" t="s">
        <v>3</v>
      </c>
      <c r="G53" t="s">
        <v>19</v>
      </c>
      <c r="H53" s="1" t="s">
        <v>18</v>
      </c>
      <c r="I53" t="s">
        <v>10</v>
      </c>
      <c r="J53" s="1" t="s">
        <v>3</v>
      </c>
      <c r="K53" s="1" t="s">
        <v>19</v>
      </c>
      <c r="L53" t="s">
        <v>18</v>
      </c>
      <c r="M53" t="s">
        <v>10</v>
      </c>
      <c r="N53" s="1" t="s">
        <v>3</v>
      </c>
      <c r="O53" s="1" t="s">
        <v>28</v>
      </c>
      <c r="U53" t="s">
        <v>22</v>
      </c>
    </row>
    <row r="54" spans="1:26" x14ac:dyDescent="0.2">
      <c r="A54" s="1">
        <f>MOD(ROW()-54,COUNTA(coords))+1</f>
        <v>1</v>
      </c>
      <c r="B54" s="1">
        <f>FLOOR((ROW()-54)/COUNTA(coords),1)+1</f>
        <v>1</v>
      </c>
      <c r="C54" s="1">
        <f>INDEX(axial, MOD(ROW()-54,COUNTA(coords))+1)</f>
        <v>2</v>
      </c>
      <c r="D54" s="1">
        <f>INDEX(horizontal, MOD(ROW()-54,COUNTA(horizontal))+1)</f>
        <v>2</v>
      </c>
      <c r="E54" t="str">
        <f ca="1">IFERROR(INDEX(resource, MATCH(C54&amp;","&amp;D54,coords,0)),"Sea")</f>
        <v>Sheep</v>
      </c>
      <c r="F54">
        <f ca="1">IFERROR(INDEX(strength, MATCH(C54&amp;","&amp;D54,coords,0)),0)</f>
        <v>4</v>
      </c>
      <c r="G54">
        <f>C54+INDEX($P$41:$S$46, MATCH($B54, $O$41:$O$46, 0), MATCH(G$52, $P$47:$S$47, 0))</f>
        <v>3</v>
      </c>
      <c r="H54">
        <f>D54+INDEX($P$41:$S$46, MATCH($B54, $O$41:$O$46, 0), MATCH(H$52, $P$47:$S$47, 0))</f>
        <v>2</v>
      </c>
      <c r="I54" t="str">
        <f>IFERROR(INDEX(resource, MATCH(G54&amp;","&amp;H54,coords,0)),"Sea")</f>
        <v>Sea</v>
      </c>
      <c r="J54">
        <f>IFERROR(INDEX(strength, MATCH(G54&amp;","&amp;H54,coords,0)),0)</f>
        <v>0</v>
      </c>
      <c r="K54">
        <f>C54+INDEX($P$41:$S$46, MATCH($B54, $O$41:$O$46, 0), MATCH(K$52, $P$47:$S$47, 0))</f>
        <v>2</v>
      </c>
      <c r="L54">
        <f>D54+INDEX($P$41:$S$46, MATCH($B54, $O$41:$O$46, 0), MATCH(L$52, $P$47:$S$47, 0))</f>
        <v>1</v>
      </c>
      <c r="M54" t="str">
        <f ca="1">IFERROR(INDEX(resource, MATCH(K54&amp;","&amp;L54,coords,0)),"Sea")</f>
        <v>Wheat</v>
      </c>
      <c r="N54">
        <f ca="1">IFERROR(INDEX(strength, MATCH(K54&amp;","&amp;L54,coords,0)),0)</f>
        <v>3</v>
      </c>
      <c r="O54">
        <f ca="1">F54+J54+N54</f>
        <v>7</v>
      </c>
      <c r="U54" t="str">
        <f>$C32+INDEX($P$41:$S$46, MATCH(F$31, $O$41:$O$46, 0), 1)&amp;","&amp;$D32+INDEX($P$41:$S$46, MATCH(F$31, $O$41:$O$46, 0), 2)&amp;" "&amp;$C32+INDEX($P$41:$S$46, MATCH(F$31, $O$41:$O$46, 0), 3)&amp;","&amp;$D32+INDEX($P$41:$S$46, MATCH(F$31, $O$41:$O$46, 0), 4)</f>
        <v>3,2 2,1</v>
      </c>
      <c r="V54" t="str">
        <f>$C32+INDEX($P$41:$S$46, MATCH(G$31, $O$41:$O$46, 0), 1)&amp;","&amp;$D32+INDEX($P$41:$S$46, MATCH(G$31, $O$41:$O$46, 0), 2)&amp;" "&amp;$C32+INDEX($P$41:$S$46, MATCH(G$31, $O$41:$O$46, 0), 3)&amp;","&amp;$D32+INDEX($P$41:$S$46, MATCH(G$31, $O$41:$O$46, 0), 4)</f>
        <v>2,1 1,1</v>
      </c>
      <c r="W54" t="str">
        <f>$C32+INDEX($P$41:$S$46, MATCH(H$31, $O$41:$O$46, 0), 1)&amp;","&amp;$D32+INDEX($P$41:$S$46, MATCH(H$31, $O$41:$O$46, 0), 2)&amp;" "&amp;$C32+INDEX($P$41:$S$46, MATCH(H$31, $O$41:$O$46, 0), 3)&amp;","&amp;$D32+INDEX($P$41:$S$46, MATCH(H$31, $O$41:$O$46, 0), 4)</f>
        <v>1,1 1,2</v>
      </c>
      <c r="X54" t="str">
        <f>$C32+INDEX($P$41:$S$46, MATCH(I$31, $O$41:$O$46, 0), 1)&amp;","&amp;$D32+INDEX($P$41:$S$46, MATCH(I$31, $O$41:$O$46, 0), 2)&amp;" "&amp;$C32+INDEX($P$41:$S$46, MATCH(I$31, $O$41:$O$46, 0), 3)&amp;","&amp;$D32+INDEX($P$41:$S$46, MATCH(I$31, $O$41:$O$46, 0), 4)</f>
        <v>1,2 2,3</v>
      </c>
      <c r="Y54" t="str">
        <f>$C32+INDEX($P$41:$S$46, MATCH(J$31, $O$41:$O$46, 0), 1)&amp;","&amp;$D32+INDEX($P$41:$S$46, MATCH(J$31, $O$41:$O$46, 0), 2)&amp;" "&amp;$C32+INDEX($P$41:$S$46, MATCH(J$31, $O$41:$O$46, 0), 3)&amp;","&amp;$D32+INDEX($P$41:$S$46, MATCH(J$31, $O$41:$O$46, 0), 4)</f>
        <v>2,3 3,3</v>
      </c>
      <c r="Z54" t="str">
        <f>$C32+INDEX($P$41:$S$46, MATCH(K$31, $O$41:$O$46, 0), 1)&amp;","&amp;$D32+INDEX($P$41:$S$46, MATCH(K$31, $O$41:$O$46, 0), 2)&amp;" "&amp;$C32+INDEX($P$41:$S$46, MATCH(K$31, $O$41:$O$46, 0), 3)&amp;","&amp;$D32+INDEX($P$41:$S$46, MATCH(K$31, $O$41:$O$46, 0), 4)</f>
        <v>3,3 3,2</v>
      </c>
    </row>
    <row r="55" spans="1:26" x14ac:dyDescent="0.2">
      <c r="A55" s="1">
        <f>MOD(ROW()-54,COUNTA(coords))+1</f>
        <v>2</v>
      </c>
      <c r="B55" s="1">
        <f>FLOOR((ROW()-54)/COUNTA(coords),1)+1</f>
        <v>1</v>
      </c>
      <c r="C55" s="1">
        <f>INDEX(axial, MOD(ROW()-54,COUNTA(coords))+1)</f>
        <v>1</v>
      </c>
      <c r="D55" s="1">
        <f>INDEX(horizontal, MOD(ROW()-54,COUNTA(horizontal))+1)</f>
        <v>2</v>
      </c>
      <c r="E55" t="str">
        <f ca="1">IFERROR(INDEX(resource, MATCH(C55&amp;","&amp;D55,coords,0)),"Sea")</f>
        <v>Sheep</v>
      </c>
      <c r="F55">
        <f ca="1">IFERROR(INDEX(strength, MATCH(C55&amp;","&amp;D55,coords,0)),0)</f>
        <v>1</v>
      </c>
      <c r="G55">
        <f t="shared" ref="G55:G118" si="10">C55+INDEX($P$41:$S$46, MATCH($B55, $O$41:$O$46, 0), MATCH(G$52, $P$47:$S$47, 0))</f>
        <v>2</v>
      </c>
      <c r="H55">
        <f t="shared" ref="H55:H118" si="11">D55+INDEX($P$41:$S$46, MATCH($B55, $O$41:$O$46, 0), MATCH(H$52, $P$47:$S$47, 0))</f>
        <v>2</v>
      </c>
      <c r="I55" t="str">
        <f ca="1">IFERROR(INDEX(resource, MATCH(G55&amp;","&amp;H55,coords,0)),"Sea")</f>
        <v>Sheep</v>
      </c>
      <c r="J55">
        <f ca="1">IFERROR(INDEX(strength, MATCH(G55&amp;","&amp;H55,coords,0)),0)</f>
        <v>4</v>
      </c>
      <c r="K55">
        <f t="shared" ref="K55:K118" si="12">C55+INDEX($P$41:$S$46, MATCH($B55, $O$41:$O$46, 0), MATCH(K$52, $P$47:$S$47, 0))</f>
        <v>1</v>
      </c>
      <c r="L55">
        <f t="shared" ref="L55:L118" si="13">D55+INDEX($P$41:$S$46, MATCH($B55, $O$41:$O$46, 0), MATCH(L$52, $P$47:$S$47, 0))</f>
        <v>1</v>
      </c>
      <c r="M55" t="str">
        <f ca="1">IFERROR(INDEX(resource, MATCH(K55&amp;","&amp;L55,coords,0)),"Sea")</f>
        <v>Wood</v>
      </c>
      <c r="N55">
        <f ca="1">IFERROR(INDEX(strength, MATCH(K55&amp;","&amp;L55,coords,0)),0)</f>
        <v>4</v>
      </c>
      <c r="O55">
        <f t="shared" ref="O55:O118" ca="1" si="14">F55+J55+N55</f>
        <v>9</v>
      </c>
      <c r="U55" t="str">
        <f>$C33+INDEX($P$41:$S$46, MATCH(F$31, $O$41:$O$46, 0), 1)&amp;","&amp;$D33+INDEX($P$41:$S$46, MATCH(F$31, $O$41:$O$46, 0), 2)&amp;" "&amp;$C33+INDEX($P$41:$S$46, MATCH(F$31, $O$41:$O$46, 0), 3)&amp;","&amp;$D33+INDEX($P$41:$S$46, MATCH(F$31, $O$41:$O$46, 0), 4)</f>
        <v>2,2 1,1</v>
      </c>
      <c r="V55" t="str">
        <f>$C33+INDEX($P$41:$S$46, MATCH(G$31, $O$41:$O$46, 0), 1)&amp;","&amp;$D33+INDEX($P$41:$S$46, MATCH(G$31, $O$41:$O$46, 0), 2)&amp;" "&amp;$C33+INDEX($P$41:$S$46, MATCH(G$31, $O$41:$O$46, 0), 3)&amp;","&amp;$D33+INDEX($P$41:$S$46, MATCH(G$31, $O$41:$O$46, 0), 4)</f>
        <v>1,1 0,1</v>
      </c>
      <c r="W55" t="str">
        <f>$C33+INDEX($P$41:$S$46, MATCH(H$31, $O$41:$O$46, 0), 1)&amp;","&amp;$D33+INDEX($P$41:$S$46, MATCH(H$31, $O$41:$O$46, 0), 2)&amp;" "&amp;$C33+INDEX($P$41:$S$46, MATCH(H$31, $O$41:$O$46, 0), 3)&amp;","&amp;$D33+INDEX($P$41:$S$46, MATCH(H$31, $O$41:$O$46, 0), 4)</f>
        <v>0,1 0,2</v>
      </c>
      <c r="X55" t="str">
        <f>$C33+INDEX($P$41:$S$46, MATCH(I$31, $O$41:$O$46, 0), 1)&amp;","&amp;$D33+INDEX($P$41:$S$46, MATCH(I$31, $O$41:$O$46, 0), 2)&amp;" "&amp;$C33+INDEX($P$41:$S$46, MATCH(I$31, $O$41:$O$46, 0), 3)&amp;","&amp;$D33+INDEX($P$41:$S$46, MATCH(I$31, $O$41:$O$46, 0), 4)</f>
        <v>0,2 1,3</v>
      </c>
      <c r="Y55" t="str">
        <f>$C33+INDEX($P$41:$S$46, MATCH(J$31, $O$41:$O$46, 0), 1)&amp;","&amp;$D33+INDEX($P$41:$S$46, MATCH(J$31, $O$41:$O$46, 0), 2)&amp;" "&amp;$C33+INDEX($P$41:$S$46, MATCH(J$31, $O$41:$O$46, 0), 3)&amp;","&amp;$D33+INDEX($P$41:$S$46, MATCH(J$31, $O$41:$O$46, 0), 4)</f>
        <v>1,3 2,3</v>
      </c>
      <c r="Z55" t="str">
        <f>$C33+INDEX($P$41:$S$46, MATCH(K$31, $O$41:$O$46, 0), 1)&amp;","&amp;$D33+INDEX($P$41:$S$46, MATCH(K$31, $O$41:$O$46, 0), 2)&amp;" "&amp;$C33+INDEX($P$41:$S$46, MATCH(K$31, $O$41:$O$46, 0), 3)&amp;","&amp;$D33+INDEX($P$41:$S$46, MATCH(K$31, $O$41:$O$46, 0), 4)</f>
        <v>2,3 2,2</v>
      </c>
    </row>
    <row r="56" spans="1:26" x14ac:dyDescent="0.2">
      <c r="A56" s="1">
        <f>MOD(ROW()-54,COUNTA(coords))+1</f>
        <v>3</v>
      </c>
      <c r="B56" s="1">
        <f>FLOOR((ROW()-54)/COUNTA(coords),1)+1</f>
        <v>1</v>
      </c>
      <c r="C56" s="1">
        <f>INDEX(axial, MOD(ROW()-54,COUNTA(coords))+1)</f>
        <v>0</v>
      </c>
      <c r="D56" s="1">
        <f>INDEX(horizontal, MOD(ROW()-54,COUNTA(horizontal))+1)</f>
        <v>2</v>
      </c>
      <c r="E56" t="str">
        <f ca="1">IFERROR(INDEX(resource, MATCH(C56&amp;","&amp;D56,coords,0)),"Sea")</f>
        <v>Ore</v>
      </c>
      <c r="F56">
        <f ca="1">IFERROR(INDEX(strength, MATCH(C56&amp;","&amp;D56,coords,0)),0)</f>
        <v>5</v>
      </c>
      <c r="G56">
        <f t="shared" si="10"/>
        <v>1</v>
      </c>
      <c r="H56">
        <f t="shared" si="11"/>
        <v>2</v>
      </c>
      <c r="I56" t="str">
        <f ca="1">IFERROR(INDEX(resource, MATCH(G56&amp;","&amp;H56,coords,0)),"Sea")</f>
        <v>Sheep</v>
      </c>
      <c r="J56">
        <f ca="1">IFERROR(INDEX(strength, MATCH(G56&amp;","&amp;H56,coords,0)),0)</f>
        <v>1</v>
      </c>
      <c r="K56">
        <f t="shared" si="12"/>
        <v>0</v>
      </c>
      <c r="L56">
        <f t="shared" si="13"/>
        <v>1</v>
      </c>
      <c r="M56" t="str">
        <f ca="1">IFERROR(INDEX(resource, MATCH(K56&amp;","&amp;L56,coords,0)),"Sea")</f>
        <v>Sheep</v>
      </c>
      <c r="N56">
        <f ca="1">IFERROR(INDEX(strength, MATCH(K56&amp;","&amp;L56,coords,0)),0)</f>
        <v>3</v>
      </c>
      <c r="O56">
        <f t="shared" ca="1" si="14"/>
        <v>9</v>
      </c>
      <c r="U56" t="str">
        <f>$C34+INDEX($P$41:$S$46, MATCH(F$31, $O$41:$O$46, 0), 1)&amp;","&amp;$D34+INDEX($P$41:$S$46, MATCH(F$31, $O$41:$O$46, 0), 2)&amp;" "&amp;$C34+INDEX($P$41:$S$46, MATCH(F$31, $O$41:$O$46, 0), 3)&amp;","&amp;$D34+INDEX($P$41:$S$46, MATCH(F$31, $O$41:$O$46, 0), 4)</f>
        <v>1,2 0,1</v>
      </c>
      <c r="V56" t="str">
        <f>$C34+INDEX($P$41:$S$46, MATCH(G$31, $O$41:$O$46, 0), 1)&amp;","&amp;$D34+INDEX($P$41:$S$46, MATCH(G$31, $O$41:$O$46, 0), 2)&amp;" "&amp;$C34+INDEX($P$41:$S$46, MATCH(G$31, $O$41:$O$46, 0), 3)&amp;","&amp;$D34+INDEX($P$41:$S$46, MATCH(G$31, $O$41:$O$46, 0), 4)</f>
        <v>0,1 -1,1</v>
      </c>
      <c r="W56" t="str">
        <f>$C34+INDEX($P$41:$S$46, MATCH(H$31, $O$41:$O$46, 0), 1)&amp;","&amp;$D34+INDEX($P$41:$S$46, MATCH(H$31, $O$41:$O$46, 0), 2)&amp;" "&amp;$C34+INDEX($P$41:$S$46, MATCH(H$31, $O$41:$O$46, 0), 3)&amp;","&amp;$D34+INDEX($P$41:$S$46, MATCH(H$31, $O$41:$O$46, 0), 4)</f>
        <v>-1,1 -1,2</v>
      </c>
      <c r="X56" t="str">
        <f>$C34+INDEX($P$41:$S$46, MATCH(I$31, $O$41:$O$46, 0), 1)&amp;","&amp;$D34+INDEX($P$41:$S$46, MATCH(I$31, $O$41:$O$46, 0), 2)&amp;" "&amp;$C34+INDEX($P$41:$S$46, MATCH(I$31, $O$41:$O$46, 0), 3)&amp;","&amp;$D34+INDEX($P$41:$S$46, MATCH(I$31, $O$41:$O$46, 0), 4)</f>
        <v>-1,2 0,3</v>
      </c>
      <c r="Y56" t="str">
        <f>$C34+INDEX($P$41:$S$46, MATCH(J$31, $O$41:$O$46, 0), 1)&amp;","&amp;$D34+INDEX($P$41:$S$46, MATCH(J$31, $O$41:$O$46, 0), 2)&amp;" "&amp;$C34+INDEX($P$41:$S$46, MATCH(J$31, $O$41:$O$46, 0), 3)&amp;","&amp;$D34+INDEX($P$41:$S$46, MATCH(J$31, $O$41:$O$46, 0), 4)</f>
        <v>0,3 1,3</v>
      </c>
      <c r="Z56" t="str">
        <f>$C34+INDEX($P$41:$S$46, MATCH(K$31, $O$41:$O$46, 0), 1)&amp;","&amp;$D34+INDEX($P$41:$S$46, MATCH(K$31, $O$41:$O$46, 0), 2)&amp;" "&amp;$C34+INDEX($P$41:$S$46, MATCH(K$31, $O$41:$O$46, 0), 3)&amp;","&amp;$D34+INDEX($P$41:$S$46, MATCH(K$31, $O$41:$O$46, 0), 4)</f>
        <v>1,3 1,2</v>
      </c>
    </row>
    <row r="57" spans="1:26" x14ac:dyDescent="0.2">
      <c r="A57" s="1">
        <f>MOD(ROW()-54,COUNTA(coords))+1</f>
        <v>4</v>
      </c>
      <c r="B57" s="1">
        <f>FLOOR((ROW()-54)/COUNTA(coords),1)+1</f>
        <v>1</v>
      </c>
      <c r="C57" s="1">
        <f>INDEX(axial, MOD(ROW()-54,COUNTA(coords))+1)</f>
        <v>-1</v>
      </c>
      <c r="D57" s="1">
        <f>INDEX(horizontal, MOD(ROW()-54,COUNTA(horizontal))+1)</f>
        <v>1</v>
      </c>
      <c r="E57" t="str">
        <f ca="1">IFERROR(INDEX(resource, MATCH(C57&amp;","&amp;D57,coords,0)),"Sea")</f>
        <v>Ore</v>
      </c>
      <c r="F57">
        <f ca="1">IFERROR(INDEX(strength, MATCH(C57&amp;","&amp;D57,coords,0)),0)</f>
        <v>2</v>
      </c>
      <c r="G57">
        <f t="shared" si="10"/>
        <v>0</v>
      </c>
      <c r="H57">
        <f t="shared" si="11"/>
        <v>1</v>
      </c>
      <c r="I57" t="str">
        <f ca="1">IFERROR(INDEX(resource, MATCH(G57&amp;","&amp;H57,coords,0)),"Sea")</f>
        <v>Sheep</v>
      </c>
      <c r="J57">
        <f ca="1">IFERROR(INDEX(strength, MATCH(G57&amp;","&amp;H57,coords,0)),0)</f>
        <v>3</v>
      </c>
      <c r="K57">
        <f t="shared" si="12"/>
        <v>-1</v>
      </c>
      <c r="L57">
        <f t="shared" si="13"/>
        <v>0</v>
      </c>
      <c r="M57" t="str">
        <f ca="1">IFERROR(INDEX(resource, MATCH(K57&amp;","&amp;L57,coords,0)),"Sea")</f>
        <v>Wood</v>
      </c>
      <c r="N57">
        <f ca="1">IFERROR(INDEX(strength, MATCH(K57&amp;","&amp;L57,coords,0)),0)</f>
        <v>4</v>
      </c>
      <c r="O57">
        <f t="shared" ca="1" si="14"/>
        <v>9</v>
      </c>
      <c r="U57" t="str">
        <f>$C35+INDEX($P$41:$S$46, MATCH(F$31, $O$41:$O$46, 0), 1)&amp;","&amp;$D35+INDEX($P$41:$S$46, MATCH(F$31, $O$41:$O$46, 0), 2)&amp;" "&amp;$C35+INDEX($P$41:$S$46, MATCH(F$31, $O$41:$O$46, 0), 3)&amp;","&amp;$D35+INDEX($P$41:$S$46, MATCH(F$31, $O$41:$O$46, 0), 4)</f>
        <v>0,1 -1,0</v>
      </c>
      <c r="V57" t="str">
        <f>$C35+INDEX($P$41:$S$46, MATCH(G$31, $O$41:$O$46, 0), 1)&amp;","&amp;$D35+INDEX($P$41:$S$46, MATCH(G$31, $O$41:$O$46, 0), 2)&amp;" "&amp;$C35+INDEX($P$41:$S$46, MATCH(G$31, $O$41:$O$46, 0), 3)&amp;","&amp;$D35+INDEX($P$41:$S$46, MATCH(G$31, $O$41:$O$46, 0), 4)</f>
        <v>-1,0 -2,0</v>
      </c>
      <c r="W57" t="str">
        <f>$C35+INDEX($P$41:$S$46, MATCH(H$31, $O$41:$O$46, 0), 1)&amp;","&amp;$D35+INDEX($P$41:$S$46, MATCH(H$31, $O$41:$O$46, 0), 2)&amp;" "&amp;$C35+INDEX($P$41:$S$46, MATCH(H$31, $O$41:$O$46, 0), 3)&amp;","&amp;$D35+INDEX($P$41:$S$46, MATCH(H$31, $O$41:$O$46, 0), 4)</f>
        <v>-2,0 -2,1</v>
      </c>
      <c r="X57" t="str">
        <f>$C35+INDEX($P$41:$S$46, MATCH(I$31, $O$41:$O$46, 0), 1)&amp;","&amp;$D35+INDEX($P$41:$S$46, MATCH(I$31, $O$41:$O$46, 0), 2)&amp;" "&amp;$C35+INDEX($P$41:$S$46, MATCH(I$31, $O$41:$O$46, 0), 3)&amp;","&amp;$D35+INDEX($P$41:$S$46, MATCH(I$31, $O$41:$O$46, 0), 4)</f>
        <v>-2,1 -1,2</v>
      </c>
      <c r="Y57" t="str">
        <f>$C35+INDEX($P$41:$S$46, MATCH(J$31, $O$41:$O$46, 0), 1)&amp;","&amp;$D35+INDEX($P$41:$S$46, MATCH(J$31, $O$41:$O$46, 0), 2)&amp;" "&amp;$C35+INDEX($P$41:$S$46, MATCH(J$31, $O$41:$O$46, 0), 3)&amp;","&amp;$D35+INDEX($P$41:$S$46, MATCH(J$31, $O$41:$O$46, 0), 4)</f>
        <v>-1,2 0,2</v>
      </c>
      <c r="Z57" t="str">
        <f>$C35+INDEX($P$41:$S$46, MATCH(K$31, $O$41:$O$46, 0), 1)&amp;","&amp;$D35+INDEX($P$41:$S$46, MATCH(K$31, $O$41:$O$46, 0), 2)&amp;" "&amp;$C35+INDEX($P$41:$S$46, MATCH(K$31, $O$41:$O$46, 0), 3)&amp;","&amp;$D35+INDEX($P$41:$S$46, MATCH(K$31, $O$41:$O$46, 0), 4)</f>
        <v>0,2 0,1</v>
      </c>
    </row>
    <row r="58" spans="1:26" x14ac:dyDescent="0.2">
      <c r="A58" s="1">
        <f>MOD(ROW()-54,COUNTA(coords))+1</f>
        <v>5</v>
      </c>
      <c r="B58" s="1">
        <f>FLOOR((ROW()-54)/COUNTA(coords),1)+1</f>
        <v>1</v>
      </c>
      <c r="C58" s="1">
        <f>INDEX(axial, MOD(ROW()-54,COUNTA(coords))+1)</f>
        <v>-2</v>
      </c>
      <c r="D58" s="1">
        <f>INDEX(horizontal, MOD(ROW()-54,COUNTA(horizontal))+1)</f>
        <v>0</v>
      </c>
      <c r="E58" t="str">
        <f ca="1">IFERROR(INDEX(resource, MATCH(C58&amp;","&amp;D58,coords,0)),"Sea")</f>
        <v>Brick</v>
      </c>
      <c r="F58">
        <f ca="1">IFERROR(INDEX(strength, MATCH(C58&amp;","&amp;D58,coords,0)),0)</f>
        <v>5</v>
      </c>
      <c r="G58">
        <f t="shared" si="10"/>
        <v>-1</v>
      </c>
      <c r="H58">
        <f t="shared" si="11"/>
        <v>0</v>
      </c>
      <c r="I58" t="str">
        <f ca="1">IFERROR(INDEX(resource, MATCH(G58&amp;","&amp;H58,coords,0)),"Sea")</f>
        <v>Wood</v>
      </c>
      <c r="J58">
        <f ca="1">IFERROR(INDEX(strength, MATCH(G58&amp;","&amp;H58,coords,0)),0)</f>
        <v>4</v>
      </c>
      <c r="K58">
        <f t="shared" si="12"/>
        <v>-2</v>
      </c>
      <c r="L58">
        <f t="shared" si="13"/>
        <v>-1</v>
      </c>
      <c r="M58" t="str">
        <f ca="1">IFERROR(INDEX(resource, MATCH(K58&amp;","&amp;L58,coords,0)),"Sea")</f>
        <v>Wood</v>
      </c>
      <c r="N58">
        <f ca="1">IFERROR(INDEX(strength, MATCH(K58&amp;","&amp;L58,coords,0)),0)</f>
        <v>3</v>
      </c>
      <c r="O58">
        <f t="shared" ca="1" si="14"/>
        <v>12</v>
      </c>
      <c r="U58" t="str">
        <f>$C36+INDEX($P$41:$S$46, MATCH(F$31, $O$41:$O$46, 0), 1)&amp;","&amp;$D36+INDEX($P$41:$S$46, MATCH(F$31, $O$41:$O$46, 0), 2)&amp;" "&amp;$C36+INDEX($P$41:$S$46, MATCH(F$31, $O$41:$O$46, 0), 3)&amp;","&amp;$D36+INDEX($P$41:$S$46, MATCH(F$31, $O$41:$O$46, 0), 4)</f>
        <v>-1,0 -2,-1</v>
      </c>
      <c r="V58" t="str">
        <f>$C36+INDEX($P$41:$S$46, MATCH(G$31, $O$41:$O$46, 0), 1)&amp;","&amp;$D36+INDEX($P$41:$S$46, MATCH(G$31, $O$41:$O$46, 0), 2)&amp;" "&amp;$C36+INDEX($P$41:$S$46, MATCH(G$31, $O$41:$O$46, 0), 3)&amp;","&amp;$D36+INDEX($P$41:$S$46, MATCH(G$31, $O$41:$O$46, 0), 4)</f>
        <v>-2,-1 -3,-1</v>
      </c>
      <c r="W58" t="str">
        <f>$C36+INDEX($P$41:$S$46, MATCH(H$31, $O$41:$O$46, 0), 1)&amp;","&amp;$D36+INDEX($P$41:$S$46, MATCH(H$31, $O$41:$O$46, 0), 2)&amp;" "&amp;$C36+INDEX($P$41:$S$46, MATCH(H$31, $O$41:$O$46, 0), 3)&amp;","&amp;$D36+INDEX($P$41:$S$46, MATCH(H$31, $O$41:$O$46, 0), 4)</f>
        <v>-3,-1 -3,0</v>
      </c>
      <c r="X58" t="str">
        <f>$C36+INDEX($P$41:$S$46, MATCH(I$31, $O$41:$O$46, 0), 1)&amp;","&amp;$D36+INDEX($P$41:$S$46, MATCH(I$31, $O$41:$O$46, 0), 2)&amp;" "&amp;$C36+INDEX($P$41:$S$46, MATCH(I$31, $O$41:$O$46, 0), 3)&amp;","&amp;$D36+INDEX($P$41:$S$46, MATCH(I$31, $O$41:$O$46, 0), 4)</f>
        <v>-3,0 -2,1</v>
      </c>
      <c r="Y58" t="str">
        <f>$C36+INDEX($P$41:$S$46, MATCH(J$31, $O$41:$O$46, 0), 1)&amp;","&amp;$D36+INDEX($P$41:$S$46, MATCH(J$31, $O$41:$O$46, 0), 2)&amp;" "&amp;$C36+INDEX($P$41:$S$46, MATCH(J$31, $O$41:$O$46, 0), 3)&amp;","&amp;$D36+INDEX($P$41:$S$46, MATCH(J$31, $O$41:$O$46, 0), 4)</f>
        <v>-2,1 -1,1</v>
      </c>
      <c r="Z58" t="str">
        <f>$C36+INDEX($P$41:$S$46, MATCH(K$31, $O$41:$O$46, 0), 1)&amp;","&amp;$D36+INDEX($P$41:$S$46, MATCH(K$31, $O$41:$O$46, 0), 2)&amp;" "&amp;$C36+INDEX($P$41:$S$46, MATCH(K$31, $O$41:$O$46, 0), 3)&amp;","&amp;$D36+INDEX($P$41:$S$46, MATCH(K$31, $O$41:$O$46, 0), 4)</f>
        <v>-1,1 -1,0</v>
      </c>
    </row>
    <row r="59" spans="1:26" x14ac:dyDescent="0.2">
      <c r="A59" s="1">
        <f>MOD(ROW()-54,COUNTA(coords))+1</f>
        <v>6</v>
      </c>
      <c r="B59" s="1">
        <f>FLOOR((ROW()-54)/COUNTA(coords),1)+1</f>
        <v>1</v>
      </c>
      <c r="C59" s="1">
        <f>INDEX(axial, MOD(ROW()-54,COUNTA(coords))+1)</f>
        <v>-2</v>
      </c>
      <c r="D59" s="1">
        <f>INDEX(horizontal, MOD(ROW()-54,COUNTA(horizontal))+1)</f>
        <v>-1</v>
      </c>
      <c r="E59" t="str">
        <f ca="1">IFERROR(INDEX(resource, MATCH(C59&amp;","&amp;D59,coords,0)),"Sea")</f>
        <v>Wood</v>
      </c>
      <c r="F59">
        <f ca="1">IFERROR(INDEX(strength, MATCH(C59&amp;","&amp;D59,coords,0)),0)</f>
        <v>3</v>
      </c>
      <c r="G59">
        <f t="shared" si="10"/>
        <v>-1</v>
      </c>
      <c r="H59">
        <f t="shared" si="11"/>
        <v>-1</v>
      </c>
      <c r="I59" t="str">
        <f ca="1">IFERROR(INDEX(resource, MATCH(G59&amp;","&amp;H59,coords,0)),"Sea")</f>
        <v>Desert</v>
      </c>
      <c r="J59">
        <f ca="1">IFERROR(INDEX(strength, MATCH(G59&amp;","&amp;H59,coords,0)),0)</f>
        <v>0</v>
      </c>
      <c r="K59">
        <f t="shared" si="12"/>
        <v>-2</v>
      </c>
      <c r="L59">
        <f t="shared" si="13"/>
        <v>-2</v>
      </c>
      <c r="M59" t="str">
        <f ca="1">IFERROR(INDEX(resource, MATCH(K59&amp;","&amp;L59,coords,0)),"Sea")</f>
        <v>Sheep</v>
      </c>
      <c r="N59">
        <f ca="1">IFERROR(INDEX(strength, MATCH(K59&amp;","&amp;L59,coords,0)),0)</f>
        <v>4</v>
      </c>
      <c r="O59">
        <f t="shared" ca="1" si="14"/>
        <v>7</v>
      </c>
      <c r="U59" t="str">
        <f>$C37+INDEX($P$41:$S$46, MATCH(F$31, $O$41:$O$46, 0), 1)&amp;","&amp;$D37+INDEX($P$41:$S$46, MATCH(F$31, $O$41:$O$46, 0), 2)&amp;" "&amp;$C37+INDEX($P$41:$S$46, MATCH(F$31, $O$41:$O$46, 0), 3)&amp;","&amp;$D37+INDEX($P$41:$S$46, MATCH(F$31, $O$41:$O$46, 0), 4)</f>
        <v>-1,-1 -2,-2</v>
      </c>
      <c r="V59" t="str">
        <f>$C37+INDEX($P$41:$S$46, MATCH(G$31, $O$41:$O$46, 0), 1)&amp;","&amp;$D37+INDEX($P$41:$S$46, MATCH(G$31, $O$41:$O$46, 0), 2)&amp;" "&amp;$C37+INDEX($P$41:$S$46, MATCH(G$31, $O$41:$O$46, 0), 3)&amp;","&amp;$D37+INDEX($P$41:$S$46, MATCH(G$31, $O$41:$O$46, 0), 4)</f>
        <v>-2,-2 -3,-2</v>
      </c>
      <c r="W59" t="str">
        <f>$C37+INDEX($P$41:$S$46, MATCH(H$31, $O$41:$O$46, 0), 1)&amp;","&amp;$D37+INDEX($P$41:$S$46, MATCH(H$31, $O$41:$O$46, 0), 2)&amp;" "&amp;$C37+INDEX($P$41:$S$46, MATCH(H$31, $O$41:$O$46, 0), 3)&amp;","&amp;$D37+INDEX($P$41:$S$46, MATCH(H$31, $O$41:$O$46, 0), 4)</f>
        <v>-3,-2 -3,-1</v>
      </c>
      <c r="X59" t="str">
        <f>$C37+INDEX($P$41:$S$46, MATCH(I$31, $O$41:$O$46, 0), 1)&amp;","&amp;$D37+INDEX($P$41:$S$46, MATCH(I$31, $O$41:$O$46, 0), 2)&amp;" "&amp;$C37+INDEX($P$41:$S$46, MATCH(I$31, $O$41:$O$46, 0), 3)&amp;","&amp;$D37+INDEX($P$41:$S$46, MATCH(I$31, $O$41:$O$46, 0), 4)</f>
        <v>-3,-1 -2,0</v>
      </c>
      <c r="Y59" t="str">
        <f>$C37+INDEX($P$41:$S$46, MATCH(J$31, $O$41:$O$46, 0), 1)&amp;","&amp;$D37+INDEX($P$41:$S$46, MATCH(J$31, $O$41:$O$46, 0), 2)&amp;" "&amp;$C37+INDEX($P$41:$S$46, MATCH(J$31, $O$41:$O$46, 0), 3)&amp;","&amp;$D37+INDEX($P$41:$S$46, MATCH(J$31, $O$41:$O$46, 0), 4)</f>
        <v>-2,0 -1,0</v>
      </c>
      <c r="Z59" t="str">
        <f>$C37+INDEX($P$41:$S$46, MATCH(K$31, $O$41:$O$46, 0), 1)&amp;","&amp;$D37+INDEX($P$41:$S$46, MATCH(K$31, $O$41:$O$46, 0), 2)&amp;" "&amp;$C37+INDEX($P$41:$S$46, MATCH(K$31, $O$41:$O$46, 0), 3)&amp;","&amp;$D37+INDEX($P$41:$S$46, MATCH(K$31, $O$41:$O$46, 0), 4)</f>
        <v>-1,0 -1,-1</v>
      </c>
    </row>
    <row r="60" spans="1:26" x14ac:dyDescent="0.2">
      <c r="A60" s="1">
        <f>MOD(ROW()-54,COUNTA(coords))+1</f>
        <v>7</v>
      </c>
      <c r="B60" s="1">
        <f>FLOOR((ROW()-54)/COUNTA(coords),1)+1</f>
        <v>1</v>
      </c>
      <c r="C60" s="1">
        <f>INDEX(axial, MOD(ROW()-54,COUNTA(coords))+1)</f>
        <v>-2</v>
      </c>
      <c r="D60" s="1">
        <f>INDEX(horizontal, MOD(ROW()-54,COUNTA(horizontal))+1)</f>
        <v>-2</v>
      </c>
      <c r="E60" t="str">
        <f ca="1">IFERROR(INDEX(resource, MATCH(C60&amp;","&amp;D60,coords,0)),"Sea")</f>
        <v>Sheep</v>
      </c>
      <c r="F60">
        <f ca="1">IFERROR(INDEX(strength, MATCH(C60&amp;","&amp;D60,coords,0)),0)</f>
        <v>4</v>
      </c>
      <c r="G60">
        <f t="shared" si="10"/>
        <v>-1</v>
      </c>
      <c r="H60">
        <f t="shared" si="11"/>
        <v>-2</v>
      </c>
      <c r="I60" t="str">
        <f ca="1">IFERROR(INDEX(resource, MATCH(G60&amp;","&amp;H60,coords,0)),"Sea")</f>
        <v>Wood</v>
      </c>
      <c r="J60">
        <f ca="1">IFERROR(INDEX(strength, MATCH(G60&amp;","&amp;H60,coords,0)),0)</f>
        <v>1</v>
      </c>
      <c r="K60">
        <f t="shared" si="12"/>
        <v>-2</v>
      </c>
      <c r="L60">
        <f t="shared" si="13"/>
        <v>-3</v>
      </c>
      <c r="M60" t="str">
        <f>IFERROR(INDEX(resource, MATCH(K60&amp;","&amp;L60,coords,0)),"Sea")</f>
        <v>Sea</v>
      </c>
      <c r="N60">
        <f>IFERROR(INDEX(strength, MATCH(K60&amp;","&amp;L60,coords,0)),0)</f>
        <v>0</v>
      </c>
      <c r="O60">
        <f t="shared" ca="1" si="14"/>
        <v>5</v>
      </c>
    </row>
    <row r="61" spans="1:26" x14ac:dyDescent="0.2">
      <c r="A61" s="1">
        <f>MOD(ROW()-54,COUNTA(coords))+1</f>
        <v>8</v>
      </c>
      <c r="B61" s="1">
        <f>FLOOR((ROW()-54)/COUNTA(coords),1)+1</f>
        <v>1</v>
      </c>
      <c r="C61" s="1">
        <f>INDEX(axial, MOD(ROW()-54,COUNTA(coords))+1)</f>
        <v>-1</v>
      </c>
      <c r="D61" s="1">
        <f>INDEX(horizontal, MOD(ROW()-54,COUNTA(horizontal))+1)</f>
        <v>-2</v>
      </c>
      <c r="E61" t="str">
        <f ca="1">IFERROR(INDEX(resource, MATCH(C61&amp;","&amp;D61,coords,0)),"Sea")</f>
        <v>Wood</v>
      </c>
      <c r="F61">
        <f ca="1">IFERROR(INDEX(strength, MATCH(C61&amp;","&amp;D61,coords,0)),0)</f>
        <v>1</v>
      </c>
      <c r="G61">
        <f t="shared" si="10"/>
        <v>0</v>
      </c>
      <c r="H61">
        <f t="shared" si="11"/>
        <v>-2</v>
      </c>
      <c r="I61" t="str">
        <f ca="1">IFERROR(INDEX(resource, MATCH(G61&amp;","&amp;H61,coords,0)),"Sea")</f>
        <v>Brick</v>
      </c>
      <c r="J61">
        <f ca="1">IFERROR(INDEX(strength, MATCH(G61&amp;","&amp;H61,coords,0)),0)</f>
        <v>2</v>
      </c>
      <c r="K61">
        <f t="shared" si="12"/>
        <v>-1</v>
      </c>
      <c r="L61">
        <f t="shared" si="13"/>
        <v>-3</v>
      </c>
      <c r="M61" t="str">
        <f>IFERROR(INDEX(resource, MATCH(K61&amp;","&amp;L61,coords,0)),"Sea")</f>
        <v>Sea</v>
      </c>
      <c r="N61">
        <f>IFERROR(INDEX(strength, MATCH(K61&amp;","&amp;L61,coords,0)),0)</f>
        <v>0</v>
      </c>
      <c r="O61">
        <f t="shared" ca="1" si="14"/>
        <v>3</v>
      </c>
    </row>
    <row r="62" spans="1:26" x14ac:dyDescent="0.2">
      <c r="A62" s="1">
        <f>MOD(ROW()-54,COUNTA(coords))+1</f>
        <v>9</v>
      </c>
      <c r="B62" s="1">
        <f>FLOOR((ROW()-54)/COUNTA(coords),1)+1</f>
        <v>1</v>
      </c>
      <c r="C62" s="1">
        <f>INDEX(axial, MOD(ROW()-54,COUNTA(coords))+1)</f>
        <v>0</v>
      </c>
      <c r="D62" s="1">
        <f>INDEX(horizontal, MOD(ROW()-54,COUNTA(horizontal))+1)</f>
        <v>-2</v>
      </c>
      <c r="E62" t="str">
        <f ca="1">IFERROR(INDEX(resource, MATCH(C62&amp;","&amp;D62,coords,0)),"Sea")</f>
        <v>Brick</v>
      </c>
      <c r="F62">
        <f ca="1">IFERROR(INDEX(strength, MATCH(C62&amp;","&amp;D62,coords,0)),0)</f>
        <v>2</v>
      </c>
      <c r="G62">
        <f t="shared" si="10"/>
        <v>1</v>
      </c>
      <c r="H62">
        <f t="shared" si="11"/>
        <v>-2</v>
      </c>
      <c r="I62" t="str">
        <f>IFERROR(INDEX(resource, MATCH(G62&amp;","&amp;H62,coords,0)),"Sea")</f>
        <v>Sea</v>
      </c>
      <c r="J62">
        <f>IFERROR(INDEX(strength, MATCH(G62&amp;","&amp;H62,coords,0)),0)</f>
        <v>0</v>
      </c>
      <c r="K62">
        <f t="shared" si="12"/>
        <v>0</v>
      </c>
      <c r="L62">
        <f t="shared" si="13"/>
        <v>-3</v>
      </c>
      <c r="M62" t="str">
        <f>IFERROR(INDEX(resource, MATCH(K62&amp;","&amp;L62,coords,0)),"Sea")</f>
        <v>Sea</v>
      </c>
      <c r="N62">
        <f>IFERROR(INDEX(strength, MATCH(K62&amp;","&amp;L62,coords,0)),0)</f>
        <v>0</v>
      </c>
      <c r="O62">
        <f t="shared" ca="1" si="14"/>
        <v>2</v>
      </c>
    </row>
    <row r="63" spans="1:26" x14ac:dyDescent="0.2">
      <c r="A63" s="1">
        <f>MOD(ROW()-54,COUNTA(coords))+1</f>
        <v>10</v>
      </c>
      <c r="B63" s="1">
        <f>FLOOR((ROW()-54)/COUNTA(coords),1)+1</f>
        <v>1</v>
      </c>
      <c r="C63" s="1">
        <f>INDEX(axial, MOD(ROW()-54,COUNTA(coords))+1)</f>
        <v>1</v>
      </c>
      <c r="D63" s="1">
        <f>INDEX(horizontal, MOD(ROW()-54,COUNTA(horizontal))+1)</f>
        <v>-1</v>
      </c>
      <c r="E63" t="str">
        <f ca="1">IFERROR(INDEX(resource, MATCH(C63&amp;","&amp;D63,coords,0)),"Sea")</f>
        <v>Ore</v>
      </c>
      <c r="F63">
        <f ca="1">IFERROR(INDEX(strength, MATCH(C63&amp;","&amp;D63,coords,0)),0)</f>
        <v>3</v>
      </c>
      <c r="G63">
        <f t="shared" si="10"/>
        <v>2</v>
      </c>
      <c r="H63">
        <f t="shared" si="11"/>
        <v>-1</v>
      </c>
      <c r="I63" t="str">
        <f>IFERROR(INDEX(resource, MATCH(G63&amp;","&amp;H63,coords,0)),"Sea")</f>
        <v>Sea</v>
      </c>
      <c r="J63">
        <f>IFERROR(INDEX(strength, MATCH(G63&amp;","&amp;H63,coords,0)),0)</f>
        <v>0</v>
      </c>
      <c r="K63">
        <f t="shared" si="12"/>
        <v>1</v>
      </c>
      <c r="L63">
        <f t="shared" si="13"/>
        <v>-2</v>
      </c>
      <c r="M63" t="str">
        <f>IFERROR(INDEX(resource, MATCH(K63&amp;","&amp;L63,coords,0)),"Sea")</f>
        <v>Sea</v>
      </c>
      <c r="N63">
        <f>IFERROR(INDEX(strength, MATCH(K63&amp;","&amp;L63,coords,0)),0)</f>
        <v>0</v>
      </c>
      <c r="O63">
        <f t="shared" ca="1" si="14"/>
        <v>3</v>
      </c>
    </row>
    <row r="64" spans="1:26" x14ac:dyDescent="0.2">
      <c r="A64" s="1">
        <f>MOD(ROW()-54,COUNTA(coords))+1</f>
        <v>11</v>
      </c>
      <c r="B64" s="1">
        <f>FLOOR((ROW()-54)/COUNTA(coords),1)+1</f>
        <v>1</v>
      </c>
      <c r="C64" s="1">
        <f>INDEX(axial, MOD(ROW()-54,COUNTA(coords))+1)</f>
        <v>2</v>
      </c>
      <c r="D64" s="1">
        <f>INDEX(horizontal, MOD(ROW()-54,COUNTA(horizontal))+1)</f>
        <v>0</v>
      </c>
      <c r="E64" t="str">
        <f ca="1">IFERROR(INDEX(resource, MATCH(C64&amp;","&amp;D64,coords,0)),"Sea")</f>
        <v>Brick</v>
      </c>
      <c r="F64">
        <f ca="1">IFERROR(INDEX(strength, MATCH(C64&amp;","&amp;D64,coords,0)),0)</f>
        <v>5</v>
      </c>
      <c r="G64">
        <f t="shared" si="10"/>
        <v>3</v>
      </c>
      <c r="H64">
        <f t="shared" si="11"/>
        <v>0</v>
      </c>
      <c r="I64" t="str">
        <f>IFERROR(INDEX(resource, MATCH(G64&amp;","&amp;H64,coords,0)),"Sea")</f>
        <v>Sea</v>
      </c>
      <c r="J64">
        <f>IFERROR(INDEX(strength, MATCH(G64&amp;","&amp;H64,coords,0)),0)</f>
        <v>0</v>
      </c>
      <c r="K64">
        <f t="shared" si="12"/>
        <v>2</v>
      </c>
      <c r="L64">
        <f t="shared" si="13"/>
        <v>-1</v>
      </c>
      <c r="M64" t="str">
        <f>IFERROR(INDEX(resource, MATCH(K64&amp;","&amp;L64,coords,0)),"Sea")</f>
        <v>Sea</v>
      </c>
      <c r="N64">
        <f>IFERROR(INDEX(strength, MATCH(K64&amp;","&amp;L64,coords,0)),0)</f>
        <v>0</v>
      </c>
      <c r="O64">
        <f t="shared" ca="1" si="14"/>
        <v>5</v>
      </c>
    </row>
    <row r="65" spans="1:15" x14ac:dyDescent="0.2">
      <c r="A65" s="1">
        <f>MOD(ROW()-54,COUNTA(coords))+1</f>
        <v>12</v>
      </c>
      <c r="B65" s="1">
        <f>FLOOR((ROW()-54)/COUNTA(coords),1)+1</f>
        <v>1</v>
      </c>
      <c r="C65" s="1">
        <f>INDEX(axial, MOD(ROW()-54,COUNTA(coords))+1)</f>
        <v>2</v>
      </c>
      <c r="D65" s="1">
        <f>INDEX(horizontal, MOD(ROW()-54,COUNTA(horizontal))+1)</f>
        <v>1</v>
      </c>
      <c r="E65" t="str">
        <f ca="1">IFERROR(INDEX(resource, MATCH(C65&amp;","&amp;D65,coords,0)),"Sea")</f>
        <v>Wheat</v>
      </c>
      <c r="F65">
        <f ca="1">IFERROR(INDEX(strength, MATCH(C65&amp;","&amp;D65,coords,0)),0)</f>
        <v>3</v>
      </c>
      <c r="G65">
        <f t="shared" si="10"/>
        <v>3</v>
      </c>
      <c r="H65">
        <f t="shared" si="11"/>
        <v>1</v>
      </c>
      <c r="I65" t="str">
        <f>IFERROR(INDEX(resource, MATCH(G65&amp;","&amp;H65,coords,0)),"Sea")</f>
        <v>Sea</v>
      </c>
      <c r="J65">
        <f>IFERROR(INDEX(strength, MATCH(G65&amp;","&amp;H65,coords,0)),0)</f>
        <v>0</v>
      </c>
      <c r="K65">
        <f t="shared" si="12"/>
        <v>2</v>
      </c>
      <c r="L65">
        <f t="shared" si="13"/>
        <v>0</v>
      </c>
      <c r="M65" t="str">
        <f ca="1">IFERROR(INDEX(resource, MATCH(K65&amp;","&amp;L65,coords,0)),"Sea")</f>
        <v>Brick</v>
      </c>
      <c r="N65">
        <f ca="1">IFERROR(INDEX(strength, MATCH(K65&amp;","&amp;L65,coords,0)),0)</f>
        <v>5</v>
      </c>
      <c r="O65">
        <f t="shared" ca="1" si="14"/>
        <v>8</v>
      </c>
    </row>
    <row r="66" spans="1:15" x14ac:dyDescent="0.2">
      <c r="A66" s="1">
        <f>MOD(ROW()-54,COUNTA(coords))+1</f>
        <v>13</v>
      </c>
      <c r="B66" s="1">
        <f>FLOOR((ROW()-54)/COUNTA(coords),1)+1</f>
        <v>1</v>
      </c>
      <c r="C66" s="1">
        <f>INDEX(axial, MOD(ROW()-54,COUNTA(coords))+1)</f>
        <v>1</v>
      </c>
      <c r="D66" s="1">
        <f>INDEX(horizontal, MOD(ROW()-54,COUNTA(horizontal))+1)</f>
        <v>1</v>
      </c>
      <c r="E66" t="str">
        <f ca="1">IFERROR(INDEX(resource, MATCH(C66&amp;","&amp;D66,coords,0)),"Sea")</f>
        <v>Wood</v>
      </c>
      <c r="F66">
        <f ca="1">IFERROR(INDEX(strength, MATCH(C66&amp;","&amp;D66,coords,0)),0)</f>
        <v>4</v>
      </c>
      <c r="G66">
        <f t="shared" si="10"/>
        <v>2</v>
      </c>
      <c r="H66">
        <f t="shared" si="11"/>
        <v>1</v>
      </c>
      <c r="I66" t="str">
        <f ca="1">IFERROR(INDEX(resource, MATCH(G66&amp;","&amp;H66,coords,0)),"Sea")</f>
        <v>Wheat</v>
      </c>
      <c r="J66">
        <f ca="1">IFERROR(INDEX(strength, MATCH(G66&amp;","&amp;H66,coords,0)),0)</f>
        <v>3</v>
      </c>
      <c r="K66">
        <f t="shared" si="12"/>
        <v>1</v>
      </c>
      <c r="L66">
        <f t="shared" si="13"/>
        <v>0</v>
      </c>
      <c r="M66" t="str">
        <f ca="1">IFERROR(INDEX(resource, MATCH(K66&amp;","&amp;L66,coords,0)),"Sea")</f>
        <v>Wheat</v>
      </c>
      <c r="N66">
        <f ca="1">IFERROR(INDEX(strength, MATCH(K66&amp;","&amp;L66,coords,0)),0)</f>
        <v>2</v>
      </c>
      <c r="O66">
        <f t="shared" ca="1" si="14"/>
        <v>9</v>
      </c>
    </row>
    <row r="67" spans="1:15" x14ac:dyDescent="0.2">
      <c r="A67" s="1">
        <f>MOD(ROW()-54,COUNTA(coords))+1</f>
        <v>14</v>
      </c>
      <c r="B67" s="1">
        <f>FLOOR((ROW()-54)/COUNTA(coords),1)+1</f>
        <v>1</v>
      </c>
      <c r="C67" s="1">
        <f>INDEX(axial, MOD(ROW()-54,COUNTA(coords))+1)</f>
        <v>0</v>
      </c>
      <c r="D67" s="1">
        <f>INDEX(horizontal, MOD(ROW()-54,COUNTA(horizontal))+1)</f>
        <v>1</v>
      </c>
      <c r="E67" t="str">
        <f ca="1">IFERROR(INDEX(resource, MATCH(C67&amp;","&amp;D67,coords,0)),"Sea")</f>
        <v>Sheep</v>
      </c>
      <c r="F67">
        <f ca="1">IFERROR(INDEX(strength, MATCH(C67&amp;","&amp;D67,coords,0)),0)</f>
        <v>3</v>
      </c>
      <c r="G67">
        <f t="shared" si="10"/>
        <v>1</v>
      </c>
      <c r="H67">
        <f t="shared" si="11"/>
        <v>1</v>
      </c>
      <c r="I67" t="str">
        <f ca="1">IFERROR(INDEX(resource, MATCH(G67&amp;","&amp;H67,coords,0)),"Sea")</f>
        <v>Wood</v>
      </c>
      <c r="J67">
        <f ca="1">IFERROR(INDEX(strength, MATCH(G67&amp;","&amp;H67,coords,0)),0)</f>
        <v>4</v>
      </c>
      <c r="K67">
        <f t="shared" si="12"/>
        <v>0</v>
      </c>
      <c r="L67">
        <f t="shared" si="13"/>
        <v>0</v>
      </c>
      <c r="M67" t="str">
        <f ca="1">IFERROR(INDEX(resource, MATCH(K67&amp;","&amp;L67,coords,0)),"Sea")</f>
        <v>Wheat</v>
      </c>
      <c r="N67">
        <f ca="1">IFERROR(INDEX(strength, MATCH(K67&amp;","&amp;L67,coords,0)),0)</f>
        <v>2</v>
      </c>
      <c r="O67">
        <f t="shared" ca="1" si="14"/>
        <v>9</v>
      </c>
    </row>
    <row r="68" spans="1:15" x14ac:dyDescent="0.2">
      <c r="A68" s="1">
        <f>MOD(ROW()-54,COUNTA(coords))+1</f>
        <v>15</v>
      </c>
      <c r="B68" s="1">
        <f>FLOOR((ROW()-54)/COUNTA(coords),1)+1</f>
        <v>1</v>
      </c>
      <c r="C68" s="1">
        <f>INDEX(axial, MOD(ROW()-54,COUNTA(coords))+1)</f>
        <v>-1</v>
      </c>
      <c r="D68" s="1">
        <f>INDEX(horizontal, MOD(ROW()-54,COUNTA(horizontal))+1)</f>
        <v>0</v>
      </c>
      <c r="E68" t="str">
        <f ca="1">IFERROR(INDEX(resource, MATCH(C68&amp;","&amp;D68,coords,0)),"Sea")</f>
        <v>Wood</v>
      </c>
      <c r="F68">
        <f ca="1">IFERROR(INDEX(strength, MATCH(C68&amp;","&amp;D68,coords,0)),0)</f>
        <v>4</v>
      </c>
      <c r="G68">
        <f t="shared" si="10"/>
        <v>0</v>
      </c>
      <c r="H68">
        <f t="shared" si="11"/>
        <v>0</v>
      </c>
      <c r="I68" t="str">
        <f ca="1">IFERROR(INDEX(resource, MATCH(G68&amp;","&amp;H68,coords,0)),"Sea")</f>
        <v>Wheat</v>
      </c>
      <c r="J68">
        <f ca="1">IFERROR(INDEX(strength, MATCH(G68&amp;","&amp;H68,coords,0)),0)</f>
        <v>2</v>
      </c>
      <c r="K68">
        <f t="shared" si="12"/>
        <v>-1</v>
      </c>
      <c r="L68">
        <f t="shared" si="13"/>
        <v>-1</v>
      </c>
      <c r="M68" t="str">
        <f ca="1">IFERROR(INDEX(resource, MATCH(K68&amp;","&amp;L68,coords,0)),"Sea")</f>
        <v>Desert</v>
      </c>
      <c r="N68">
        <f ca="1">IFERROR(INDEX(strength, MATCH(K68&amp;","&amp;L68,coords,0)),0)</f>
        <v>0</v>
      </c>
      <c r="O68">
        <f t="shared" ca="1" si="14"/>
        <v>6</v>
      </c>
    </row>
    <row r="69" spans="1:15" x14ac:dyDescent="0.2">
      <c r="A69" s="1">
        <f>MOD(ROW()-54,COUNTA(coords))+1</f>
        <v>16</v>
      </c>
      <c r="B69" s="1">
        <f>FLOOR((ROW()-54)/COUNTA(coords),1)+1</f>
        <v>1</v>
      </c>
      <c r="C69" s="1">
        <f>INDEX(axial, MOD(ROW()-54,COUNTA(coords))+1)</f>
        <v>-1</v>
      </c>
      <c r="D69" s="1">
        <f>INDEX(horizontal, MOD(ROW()-54,COUNTA(horizontal))+1)</f>
        <v>-1</v>
      </c>
      <c r="E69" t="str">
        <f ca="1">IFERROR(INDEX(resource, MATCH(C69&amp;","&amp;D69,coords,0)),"Sea")</f>
        <v>Desert</v>
      </c>
      <c r="F69">
        <f ca="1">IFERROR(INDEX(strength, MATCH(C69&amp;","&amp;D69,coords,0)),0)</f>
        <v>0</v>
      </c>
      <c r="G69">
        <f t="shared" si="10"/>
        <v>0</v>
      </c>
      <c r="H69">
        <f t="shared" si="11"/>
        <v>-1</v>
      </c>
      <c r="I69" t="str">
        <f ca="1">IFERROR(INDEX(resource, MATCH(G69&amp;","&amp;H69,coords,0)),"Sea")</f>
        <v>Wheat</v>
      </c>
      <c r="J69">
        <f ca="1">IFERROR(INDEX(strength, MATCH(G69&amp;","&amp;H69,coords,0)),0)</f>
        <v>5</v>
      </c>
      <c r="K69">
        <f t="shared" si="12"/>
        <v>-1</v>
      </c>
      <c r="L69">
        <f t="shared" si="13"/>
        <v>-2</v>
      </c>
      <c r="M69" t="str">
        <f ca="1">IFERROR(INDEX(resource, MATCH(K69&amp;","&amp;L69,coords,0)),"Sea")</f>
        <v>Wood</v>
      </c>
      <c r="N69">
        <f ca="1">IFERROR(INDEX(strength, MATCH(K69&amp;","&amp;L69,coords,0)),0)</f>
        <v>1</v>
      </c>
      <c r="O69">
        <f t="shared" ca="1" si="14"/>
        <v>6</v>
      </c>
    </row>
    <row r="70" spans="1:15" x14ac:dyDescent="0.2">
      <c r="A70" s="1">
        <f>MOD(ROW()-54,COUNTA(coords))+1</f>
        <v>17</v>
      </c>
      <c r="B70" s="1">
        <f>FLOOR((ROW()-54)/COUNTA(coords),1)+1</f>
        <v>1</v>
      </c>
      <c r="C70" s="1">
        <f>INDEX(axial, MOD(ROW()-54,COUNTA(coords))+1)</f>
        <v>0</v>
      </c>
      <c r="D70" s="1">
        <f>INDEX(horizontal, MOD(ROW()-54,COUNTA(horizontal))+1)</f>
        <v>-1</v>
      </c>
      <c r="E70" t="str">
        <f ca="1">IFERROR(INDEX(resource, MATCH(C70&amp;","&amp;D70,coords,0)),"Sea")</f>
        <v>Wheat</v>
      </c>
      <c r="F70">
        <f ca="1">IFERROR(INDEX(strength, MATCH(C70&amp;","&amp;D70,coords,0)),0)</f>
        <v>5</v>
      </c>
      <c r="G70">
        <f t="shared" si="10"/>
        <v>1</v>
      </c>
      <c r="H70">
        <f t="shared" si="11"/>
        <v>-1</v>
      </c>
      <c r="I70" t="str">
        <f ca="1">IFERROR(INDEX(resource, MATCH(G70&amp;","&amp;H70,coords,0)),"Sea")</f>
        <v>Ore</v>
      </c>
      <c r="J70">
        <f ca="1">IFERROR(INDEX(strength, MATCH(G70&amp;","&amp;H70,coords,0)),0)</f>
        <v>3</v>
      </c>
      <c r="K70">
        <f t="shared" si="12"/>
        <v>0</v>
      </c>
      <c r="L70">
        <f t="shared" si="13"/>
        <v>-2</v>
      </c>
      <c r="M70" t="str">
        <f ca="1">IFERROR(INDEX(resource, MATCH(K70&amp;","&amp;L70,coords,0)),"Sea")</f>
        <v>Brick</v>
      </c>
      <c r="N70">
        <f ca="1">IFERROR(INDEX(strength, MATCH(K70&amp;","&amp;L70,coords,0)),0)</f>
        <v>2</v>
      </c>
      <c r="O70">
        <f t="shared" ca="1" si="14"/>
        <v>10</v>
      </c>
    </row>
    <row r="71" spans="1:15" x14ac:dyDescent="0.2">
      <c r="A71" s="1">
        <f>MOD(ROW()-54,COUNTA(coords))+1</f>
        <v>18</v>
      </c>
      <c r="B71" s="1">
        <f>FLOOR((ROW()-54)/COUNTA(coords),1)+1</f>
        <v>1</v>
      </c>
      <c r="C71" s="1">
        <f>INDEX(axial, MOD(ROW()-54,COUNTA(coords))+1)</f>
        <v>1</v>
      </c>
      <c r="D71" s="1">
        <f>INDEX(horizontal, MOD(ROW()-54,COUNTA(horizontal))+1)</f>
        <v>0</v>
      </c>
      <c r="E71" t="str">
        <f ca="1">IFERROR(INDEX(resource, MATCH(C71&amp;","&amp;D71,coords,0)),"Sea")</f>
        <v>Wheat</v>
      </c>
      <c r="F71">
        <f ca="1">IFERROR(INDEX(strength, MATCH(C71&amp;","&amp;D71,coords,0)),0)</f>
        <v>2</v>
      </c>
      <c r="G71">
        <f t="shared" si="10"/>
        <v>2</v>
      </c>
      <c r="H71">
        <f t="shared" si="11"/>
        <v>0</v>
      </c>
      <c r="I71" t="str">
        <f ca="1">IFERROR(INDEX(resource, MATCH(G71&amp;","&amp;H71,coords,0)),"Sea")</f>
        <v>Brick</v>
      </c>
      <c r="J71">
        <f ca="1">IFERROR(INDEX(strength, MATCH(G71&amp;","&amp;H71,coords,0)),0)</f>
        <v>5</v>
      </c>
      <c r="K71">
        <f t="shared" si="12"/>
        <v>1</v>
      </c>
      <c r="L71">
        <f t="shared" si="13"/>
        <v>-1</v>
      </c>
      <c r="M71" t="str">
        <f ca="1">IFERROR(INDEX(resource, MATCH(K71&amp;","&amp;L71,coords,0)),"Sea")</f>
        <v>Ore</v>
      </c>
      <c r="N71">
        <f ca="1">IFERROR(INDEX(strength, MATCH(K71&amp;","&amp;L71,coords,0)),0)</f>
        <v>3</v>
      </c>
      <c r="O71">
        <f t="shared" ca="1" si="14"/>
        <v>10</v>
      </c>
    </row>
    <row r="72" spans="1:15" x14ac:dyDescent="0.2">
      <c r="A72" s="1">
        <f>MOD(ROW()-54,COUNTA(coords))+1</f>
        <v>19</v>
      </c>
      <c r="B72" s="1">
        <f>FLOOR((ROW()-54)/COUNTA(coords),1)+1</f>
        <v>1</v>
      </c>
      <c r="C72" s="1">
        <f>INDEX(axial, MOD(ROW()-54,COUNTA(coords))+1)</f>
        <v>0</v>
      </c>
      <c r="D72" s="1">
        <f>INDEX(horizontal, MOD(ROW()-54,COUNTA(horizontal))+1)</f>
        <v>0</v>
      </c>
      <c r="E72" t="str">
        <f ca="1">IFERROR(INDEX(resource, MATCH(C72&amp;","&amp;D72,coords,0)),"Sea")</f>
        <v>Wheat</v>
      </c>
      <c r="F72">
        <f ca="1">IFERROR(INDEX(strength, MATCH(C72&amp;","&amp;D72,coords,0)),0)</f>
        <v>2</v>
      </c>
      <c r="G72">
        <f t="shared" si="10"/>
        <v>1</v>
      </c>
      <c r="H72">
        <f t="shared" si="11"/>
        <v>0</v>
      </c>
      <c r="I72" t="str">
        <f ca="1">IFERROR(INDEX(resource, MATCH(G72&amp;","&amp;H72,coords,0)),"Sea")</f>
        <v>Wheat</v>
      </c>
      <c r="J72">
        <f ca="1">IFERROR(INDEX(strength, MATCH(G72&amp;","&amp;H72,coords,0)),0)</f>
        <v>2</v>
      </c>
      <c r="K72">
        <f t="shared" si="12"/>
        <v>0</v>
      </c>
      <c r="L72">
        <f t="shared" si="13"/>
        <v>-1</v>
      </c>
      <c r="M72" t="str">
        <f ca="1">IFERROR(INDEX(resource, MATCH(K72&amp;","&amp;L72,coords,0)),"Sea")</f>
        <v>Wheat</v>
      </c>
      <c r="N72">
        <f ca="1">IFERROR(INDEX(strength, MATCH(K72&amp;","&amp;L72,coords,0)),0)</f>
        <v>5</v>
      </c>
      <c r="O72">
        <f t="shared" ca="1" si="14"/>
        <v>9</v>
      </c>
    </row>
    <row r="73" spans="1:15" x14ac:dyDescent="0.2">
      <c r="A73" s="1">
        <f>MOD(ROW()-54,COUNTA(coords))+1</f>
        <v>1</v>
      </c>
      <c r="B73" s="1">
        <f>FLOOR((ROW()-54)/COUNTA(coords),1)+1</f>
        <v>2</v>
      </c>
      <c r="C73" s="1">
        <f>INDEX(axial, MOD(ROW()-54,COUNTA(coords))+1)</f>
        <v>2</v>
      </c>
      <c r="D73" s="1">
        <f>INDEX(horizontal, MOD(ROW()-54,COUNTA(horizontal))+1)</f>
        <v>2</v>
      </c>
      <c r="E73" t="str">
        <f ca="1">IFERROR(INDEX(resource, MATCH(C73&amp;","&amp;D73,coords,0)),"Sea")</f>
        <v>Sheep</v>
      </c>
      <c r="F73">
        <f ca="1">IFERROR(INDEX(strength, MATCH(C73&amp;","&amp;D73,coords,0)),0)</f>
        <v>4</v>
      </c>
      <c r="G73">
        <f t="shared" si="10"/>
        <v>2</v>
      </c>
      <c r="H73">
        <f t="shared" si="11"/>
        <v>1</v>
      </c>
      <c r="I73" t="str">
        <f ca="1">IFERROR(INDEX(resource, MATCH(G73&amp;","&amp;H73,coords,0)),"Sea")</f>
        <v>Wheat</v>
      </c>
      <c r="J73">
        <f ca="1">IFERROR(INDEX(strength, MATCH(G73&amp;","&amp;H73,coords,0)),0)</f>
        <v>3</v>
      </c>
      <c r="K73">
        <f t="shared" si="12"/>
        <v>1</v>
      </c>
      <c r="L73">
        <f t="shared" si="13"/>
        <v>1</v>
      </c>
      <c r="M73" t="str">
        <f ca="1">IFERROR(INDEX(resource, MATCH(K73&amp;","&amp;L73,coords,0)),"Sea")</f>
        <v>Wood</v>
      </c>
      <c r="N73">
        <f ca="1">IFERROR(INDEX(strength, MATCH(K73&amp;","&amp;L73,coords,0)),0)</f>
        <v>4</v>
      </c>
      <c r="O73">
        <f t="shared" ca="1" si="14"/>
        <v>11</v>
      </c>
    </row>
    <row r="74" spans="1:15" x14ac:dyDescent="0.2">
      <c r="A74" s="1">
        <f>MOD(ROW()-54,COUNTA(coords))+1</f>
        <v>2</v>
      </c>
      <c r="B74" s="1">
        <f>FLOOR((ROW()-54)/COUNTA(coords),1)+1</f>
        <v>2</v>
      </c>
      <c r="C74" s="1">
        <f>INDEX(axial, MOD(ROW()-54,COUNTA(coords))+1)</f>
        <v>1</v>
      </c>
      <c r="D74" s="1">
        <f>INDEX(horizontal, MOD(ROW()-54,COUNTA(horizontal))+1)</f>
        <v>2</v>
      </c>
      <c r="E74" t="str">
        <f ca="1">IFERROR(INDEX(resource, MATCH(C74&amp;","&amp;D74,coords,0)),"Sea")</f>
        <v>Sheep</v>
      </c>
      <c r="F74">
        <f ca="1">IFERROR(INDEX(strength, MATCH(C74&amp;","&amp;D74,coords,0)),0)</f>
        <v>1</v>
      </c>
      <c r="G74">
        <f t="shared" si="10"/>
        <v>1</v>
      </c>
      <c r="H74">
        <f t="shared" si="11"/>
        <v>1</v>
      </c>
      <c r="I74" t="str">
        <f ca="1">IFERROR(INDEX(resource, MATCH(G74&amp;","&amp;H74,coords,0)),"Sea")</f>
        <v>Wood</v>
      </c>
      <c r="J74">
        <f ca="1">IFERROR(INDEX(strength, MATCH(G74&amp;","&amp;H74,coords,0)),0)</f>
        <v>4</v>
      </c>
      <c r="K74">
        <f t="shared" si="12"/>
        <v>0</v>
      </c>
      <c r="L74">
        <f t="shared" si="13"/>
        <v>1</v>
      </c>
      <c r="M74" t="str">
        <f ca="1">IFERROR(INDEX(resource, MATCH(K74&amp;","&amp;L74,coords,0)),"Sea")</f>
        <v>Sheep</v>
      </c>
      <c r="N74">
        <f ca="1">IFERROR(INDEX(strength, MATCH(K74&amp;","&amp;L74,coords,0)),0)</f>
        <v>3</v>
      </c>
      <c r="O74">
        <f t="shared" ca="1" si="14"/>
        <v>8</v>
      </c>
    </row>
    <row r="75" spans="1:15" x14ac:dyDescent="0.2">
      <c r="A75" s="1">
        <f>MOD(ROW()-54,COUNTA(coords))+1</f>
        <v>3</v>
      </c>
      <c r="B75" s="1">
        <f>FLOOR((ROW()-54)/COUNTA(coords),1)+1</f>
        <v>2</v>
      </c>
      <c r="C75" s="1">
        <f>INDEX(axial, MOD(ROW()-54,COUNTA(coords))+1)</f>
        <v>0</v>
      </c>
      <c r="D75" s="1">
        <f>INDEX(horizontal, MOD(ROW()-54,COUNTA(horizontal))+1)</f>
        <v>2</v>
      </c>
      <c r="E75" t="str">
        <f ca="1">IFERROR(INDEX(resource, MATCH(C75&amp;","&amp;D75,coords,0)),"Sea")</f>
        <v>Ore</v>
      </c>
      <c r="F75">
        <f ca="1">IFERROR(INDEX(strength, MATCH(C75&amp;","&amp;D75,coords,0)),0)</f>
        <v>5</v>
      </c>
      <c r="G75">
        <f t="shared" si="10"/>
        <v>0</v>
      </c>
      <c r="H75">
        <f t="shared" si="11"/>
        <v>1</v>
      </c>
      <c r="I75" t="str">
        <f ca="1">IFERROR(INDEX(resource, MATCH(G75&amp;","&amp;H75,coords,0)),"Sea")</f>
        <v>Sheep</v>
      </c>
      <c r="J75">
        <f ca="1">IFERROR(INDEX(strength, MATCH(G75&amp;","&amp;H75,coords,0)),0)</f>
        <v>3</v>
      </c>
      <c r="K75">
        <f t="shared" si="12"/>
        <v>-1</v>
      </c>
      <c r="L75">
        <f t="shared" si="13"/>
        <v>1</v>
      </c>
      <c r="M75" t="str">
        <f ca="1">IFERROR(INDEX(resource, MATCH(K75&amp;","&amp;L75,coords,0)),"Sea")</f>
        <v>Ore</v>
      </c>
      <c r="N75">
        <f ca="1">IFERROR(INDEX(strength, MATCH(K75&amp;","&amp;L75,coords,0)),0)</f>
        <v>2</v>
      </c>
      <c r="O75">
        <f t="shared" ca="1" si="14"/>
        <v>10</v>
      </c>
    </row>
    <row r="76" spans="1:15" x14ac:dyDescent="0.2">
      <c r="A76" s="1">
        <f>MOD(ROW()-54,COUNTA(coords))+1</f>
        <v>4</v>
      </c>
      <c r="B76" s="1">
        <f>FLOOR((ROW()-54)/COUNTA(coords),1)+1</f>
        <v>2</v>
      </c>
      <c r="C76" s="1">
        <f>INDEX(axial, MOD(ROW()-54,COUNTA(coords))+1)</f>
        <v>-1</v>
      </c>
      <c r="D76" s="1">
        <f>INDEX(horizontal, MOD(ROW()-54,COUNTA(horizontal))+1)</f>
        <v>1</v>
      </c>
      <c r="E76" t="str">
        <f ca="1">IFERROR(INDEX(resource, MATCH(C76&amp;","&amp;D76,coords,0)),"Sea")</f>
        <v>Ore</v>
      </c>
      <c r="F76">
        <f ca="1">IFERROR(INDEX(strength, MATCH(C76&amp;","&amp;D76,coords,0)),0)</f>
        <v>2</v>
      </c>
      <c r="G76">
        <f t="shared" si="10"/>
        <v>-1</v>
      </c>
      <c r="H76">
        <f t="shared" si="11"/>
        <v>0</v>
      </c>
      <c r="I76" t="str">
        <f ca="1">IFERROR(INDEX(resource, MATCH(G76&amp;","&amp;H76,coords,0)),"Sea")</f>
        <v>Wood</v>
      </c>
      <c r="J76">
        <f ca="1">IFERROR(INDEX(strength, MATCH(G76&amp;","&amp;H76,coords,0)),0)</f>
        <v>4</v>
      </c>
      <c r="K76">
        <f t="shared" si="12"/>
        <v>-2</v>
      </c>
      <c r="L76">
        <f t="shared" si="13"/>
        <v>0</v>
      </c>
      <c r="M76" t="str">
        <f ca="1">IFERROR(INDEX(resource, MATCH(K76&amp;","&amp;L76,coords,0)),"Sea")</f>
        <v>Brick</v>
      </c>
      <c r="N76">
        <f ca="1">IFERROR(INDEX(strength, MATCH(K76&amp;","&amp;L76,coords,0)),0)</f>
        <v>5</v>
      </c>
      <c r="O76">
        <f t="shared" ca="1" si="14"/>
        <v>11</v>
      </c>
    </row>
    <row r="77" spans="1:15" x14ac:dyDescent="0.2">
      <c r="A77" s="1">
        <f>MOD(ROW()-54,COUNTA(coords))+1</f>
        <v>5</v>
      </c>
      <c r="B77" s="1">
        <f>FLOOR((ROW()-54)/COUNTA(coords),1)+1</f>
        <v>2</v>
      </c>
      <c r="C77" s="1">
        <f>INDEX(axial, MOD(ROW()-54,COUNTA(coords))+1)</f>
        <v>-2</v>
      </c>
      <c r="D77" s="1">
        <f>INDEX(horizontal, MOD(ROW()-54,COUNTA(horizontal))+1)</f>
        <v>0</v>
      </c>
      <c r="E77" t="str">
        <f ca="1">IFERROR(INDEX(resource, MATCH(C77&amp;","&amp;D77,coords,0)),"Sea")</f>
        <v>Brick</v>
      </c>
      <c r="F77">
        <f ca="1">IFERROR(INDEX(strength, MATCH(C77&amp;","&amp;D77,coords,0)),0)</f>
        <v>5</v>
      </c>
      <c r="G77">
        <f t="shared" si="10"/>
        <v>-2</v>
      </c>
      <c r="H77">
        <f t="shared" si="11"/>
        <v>-1</v>
      </c>
      <c r="I77" t="str">
        <f ca="1">IFERROR(INDEX(resource, MATCH(G77&amp;","&amp;H77,coords,0)),"Sea")</f>
        <v>Wood</v>
      </c>
      <c r="J77">
        <f ca="1">IFERROR(INDEX(strength, MATCH(G77&amp;","&amp;H77,coords,0)),0)</f>
        <v>3</v>
      </c>
      <c r="K77">
        <f t="shared" si="12"/>
        <v>-3</v>
      </c>
      <c r="L77">
        <f t="shared" si="13"/>
        <v>-1</v>
      </c>
      <c r="M77" t="str">
        <f>IFERROR(INDEX(resource, MATCH(K77&amp;","&amp;L77,coords,0)),"Sea")</f>
        <v>Sea</v>
      </c>
      <c r="N77">
        <f>IFERROR(INDEX(strength, MATCH(K77&amp;","&amp;L77,coords,0)),0)</f>
        <v>0</v>
      </c>
      <c r="O77">
        <f t="shared" ca="1" si="14"/>
        <v>8</v>
      </c>
    </row>
    <row r="78" spans="1:15" x14ac:dyDescent="0.2">
      <c r="A78" s="1">
        <f>MOD(ROW()-54,COUNTA(coords))+1</f>
        <v>6</v>
      </c>
      <c r="B78" s="1">
        <f>FLOOR((ROW()-54)/COUNTA(coords),1)+1</f>
        <v>2</v>
      </c>
      <c r="C78" s="1">
        <f>INDEX(axial, MOD(ROW()-54,COUNTA(coords))+1)</f>
        <v>-2</v>
      </c>
      <c r="D78" s="1">
        <f>INDEX(horizontal, MOD(ROW()-54,COUNTA(horizontal))+1)</f>
        <v>-1</v>
      </c>
      <c r="E78" t="str">
        <f ca="1">IFERROR(INDEX(resource, MATCH(C78&amp;","&amp;D78,coords,0)),"Sea")</f>
        <v>Wood</v>
      </c>
      <c r="F78">
        <f ca="1">IFERROR(INDEX(strength, MATCH(C78&amp;","&amp;D78,coords,0)),0)</f>
        <v>3</v>
      </c>
      <c r="G78">
        <f t="shared" si="10"/>
        <v>-2</v>
      </c>
      <c r="H78">
        <f t="shared" si="11"/>
        <v>-2</v>
      </c>
      <c r="I78" t="str">
        <f ca="1">IFERROR(INDEX(resource, MATCH(G78&amp;","&amp;H78,coords,0)),"Sea")</f>
        <v>Sheep</v>
      </c>
      <c r="J78">
        <f ca="1">IFERROR(INDEX(strength, MATCH(G78&amp;","&amp;H78,coords,0)),0)</f>
        <v>4</v>
      </c>
      <c r="K78">
        <f t="shared" si="12"/>
        <v>-3</v>
      </c>
      <c r="L78">
        <f t="shared" si="13"/>
        <v>-2</v>
      </c>
      <c r="M78" t="str">
        <f>IFERROR(INDEX(resource, MATCH(K78&amp;","&amp;L78,coords,0)),"Sea")</f>
        <v>Sea</v>
      </c>
      <c r="N78">
        <f>IFERROR(INDEX(strength, MATCH(K78&amp;","&amp;L78,coords,0)),0)</f>
        <v>0</v>
      </c>
      <c r="O78">
        <f t="shared" ca="1" si="14"/>
        <v>7</v>
      </c>
    </row>
    <row r="79" spans="1:15" x14ac:dyDescent="0.2">
      <c r="A79" s="1">
        <f>MOD(ROW()-54,COUNTA(coords))+1</f>
        <v>7</v>
      </c>
      <c r="B79" s="1">
        <f>FLOOR((ROW()-54)/COUNTA(coords),1)+1</f>
        <v>2</v>
      </c>
      <c r="C79" s="1">
        <f>INDEX(axial, MOD(ROW()-54,COUNTA(coords))+1)</f>
        <v>-2</v>
      </c>
      <c r="D79" s="1">
        <f>INDEX(horizontal, MOD(ROW()-54,COUNTA(horizontal))+1)</f>
        <v>-2</v>
      </c>
      <c r="E79" t="str">
        <f ca="1">IFERROR(INDEX(resource, MATCH(C79&amp;","&amp;D79,coords,0)),"Sea")</f>
        <v>Sheep</v>
      </c>
      <c r="F79">
        <f ca="1">IFERROR(INDEX(strength, MATCH(C79&amp;","&amp;D79,coords,0)),0)</f>
        <v>4</v>
      </c>
      <c r="G79">
        <f t="shared" si="10"/>
        <v>-2</v>
      </c>
      <c r="H79">
        <f t="shared" si="11"/>
        <v>-3</v>
      </c>
      <c r="I79" t="str">
        <f>IFERROR(INDEX(resource, MATCH(G79&amp;","&amp;H79,coords,0)),"Sea")</f>
        <v>Sea</v>
      </c>
      <c r="J79">
        <f>IFERROR(INDEX(strength, MATCH(G79&amp;","&amp;H79,coords,0)),0)</f>
        <v>0</v>
      </c>
      <c r="K79">
        <f t="shared" si="12"/>
        <v>-3</v>
      </c>
      <c r="L79">
        <f t="shared" si="13"/>
        <v>-3</v>
      </c>
      <c r="M79" t="str">
        <f>IFERROR(INDEX(resource, MATCH(K79&amp;","&amp;L79,coords,0)),"Sea")</f>
        <v>Sea</v>
      </c>
      <c r="N79">
        <f>IFERROR(INDEX(strength, MATCH(K79&amp;","&amp;L79,coords,0)),0)</f>
        <v>0</v>
      </c>
      <c r="O79">
        <f t="shared" ca="1" si="14"/>
        <v>4</v>
      </c>
    </row>
    <row r="80" spans="1:15" x14ac:dyDescent="0.2">
      <c r="A80" s="1">
        <f>MOD(ROW()-54,COUNTA(coords))+1</f>
        <v>8</v>
      </c>
      <c r="B80" s="1">
        <f>FLOOR((ROW()-54)/COUNTA(coords),1)+1</f>
        <v>2</v>
      </c>
      <c r="C80" s="1">
        <f>INDEX(axial, MOD(ROW()-54,COUNTA(coords))+1)</f>
        <v>-1</v>
      </c>
      <c r="D80" s="1">
        <f>INDEX(horizontal, MOD(ROW()-54,COUNTA(horizontal))+1)</f>
        <v>-2</v>
      </c>
      <c r="E80" t="str">
        <f ca="1">IFERROR(INDEX(resource, MATCH(C80&amp;","&amp;D80,coords,0)),"Sea")</f>
        <v>Wood</v>
      </c>
      <c r="F80">
        <f ca="1">IFERROR(INDEX(strength, MATCH(C80&amp;","&amp;D80,coords,0)),0)</f>
        <v>1</v>
      </c>
      <c r="G80">
        <f t="shared" si="10"/>
        <v>-1</v>
      </c>
      <c r="H80">
        <f t="shared" si="11"/>
        <v>-3</v>
      </c>
      <c r="I80" t="str">
        <f>IFERROR(INDEX(resource, MATCH(G80&amp;","&amp;H80,coords,0)),"Sea")</f>
        <v>Sea</v>
      </c>
      <c r="J80">
        <f>IFERROR(INDEX(strength, MATCH(G80&amp;","&amp;H80,coords,0)),0)</f>
        <v>0</v>
      </c>
      <c r="K80">
        <f t="shared" si="12"/>
        <v>-2</v>
      </c>
      <c r="L80">
        <f t="shared" si="13"/>
        <v>-3</v>
      </c>
      <c r="M80" t="str">
        <f>IFERROR(INDEX(resource, MATCH(K80&amp;","&amp;L80,coords,0)),"Sea")</f>
        <v>Sea</v>
      </c>
      <c r="N80">
        <f>IFERROR(INDEX(strength, MATCH(K80&amp;","&amp;L80,coords,0)),0)</f>
        <v>0</v>
      </c>
      <c r="O80">
        <f t="shared" ca="1" si="14"/>
        <v>1</v>
      </c>
    </row>
    <row r="81" spans="1:15" x14ac:dyDescent="0.2">
      <c r="A81" s="1">
        <f>MOD(ROW()-54,COUNTA(coords))+1</f>
        <v>9</v>
      </c>
      <c r="B81" s="1">
        <f>FLOOR((ROW()-54)/COUNTA(coords),1)+1</f>
        <v>2</v>
      </c>
      <c r="C81" s="1">
        <f>INDEX(axial, MOD(ROW()-54,COUNTA(coords))+1)</f>
        <v>0</v>
      </c>
      <c r="D81" s="1">
        <f>INDEX(horizontal, MOD(ROW()-54,COUNTA(horizontal))+1)</f>
        <v>-2</v>
      </c>
      <c r="E81" t="str">
        <f ca="1">IFERROR(INDEX(resource, MATCH(C81&amp;","&amp;D81,coords,0)),"Sea")</f>
        <v>Brick</v>
      </c>
      <c r="F81">
        <f ca="1">IFERROR(INDEX(strength, MATCH(C81&amp;","&amp;D81,coords,0)),0)</f>
        <v>2</v>
      </c>
      <c r="G81">
        <f t="shared" si="10"/>
        <v>0</v>
      </c>
      <c r="H81">
        <f t="shared" si="11"/>
        <v>-3</v>
      </c>
      <c r="I81" t="str">
        <f>IFERROR(INDEX(resource, MATCH(G81&amp;","&amp;H81,coords,0)),"Sea")</f>
        <v>Sea</v>
      </c>
      <c r="J81">
        <f>IFERROR(INDEX(strength, MATCH(G81&amp;","&amp;H81,coords,0)),0)</f>
        <v>0</v>
      </c>
      <c r="K81">
        <f t="shared" si="12"/>
        <v>-1</v>
      </c>
      <c r="L81">
        <f t="shared" si="13"/>
        <v>-3</v>
      </c>
      <c r="M81" t="str">
        <f>IFERROR(INDEX(resource, MATCH(K81&amp;","&amp;L81,coords,0)),"Sea")</f>
        <v>Sea</v>
      </c>
      <c r="N81">
        <f>IFERROR(INDEX(strength, MATCH(K81&amp;","&amp;L81,coords,0)),0)</f>
        <v>0</v>
      </c>
      <c r="O81">
        <f t="shared" ca="1" si="14"/>
        <v>2</v>
      </c>
    </row>
    <row r="82" spans="1:15" x14ac:dyDescent="0.2">
      <c r="A82" s="1">
        <f>MOD(ROW()-54,COUNTA(coords))+1</f>
        <v>10</v>
      </c>
      <c r="B82" s="1">
        <f>FLOOR((ROW()-54)/COUNTA(coords),1)+1</f>
        <v>2</v>
      </c>
      <c r="C82" s="1">
        <f>INDEX(axial, MOD(ROW()-54,COUNTA(coords))+1)</f>
        <v>1</v>
      </c>
      <c r="D82" s="1">
        <f>INDEX(horizontal, MOD(ROW()-54,COUNTA(horizontal))+1)</f>
        <v>-1</v>
      </c>
      <c r="E82" t="str">
        <f ca="1">IFERROR(INDEX(resource, MATCH(C82&amp;","&amp;D82,coords,0)),"Sea")</f>
        <v>Ore</v>
      </c>
      <c r="F82">
        <f ca="1">IFERROR(INDEX(strength, MATCH(C82&amp;","&amp;D82,coords,0)),0)</f>
        <v>3</v>
      </c>
      <c r="G82">
        <f t="shared" si="10"/>
        <v>1</v>
      </c>
      <c r="H82">
        <f t="shared" si="11"/>
        <v>-2</v>
      </c>
      <c r="I82" t="str">
        <f>IFERROR(INDEX(resource, MATCH(G82&amp;","&amp;H82,coords,0)),"Sea")</f>
        <v>Sea</v>
      </c>
      <c r="J82">
        <f>IFERROR(INDEX(strength, MATCH(G82&amp;","&amp;H82,coords,0)),0)</f>
        <v>0</v>
      </c>
      <c r="K82">
        <f t="shared" si="12"/>
        <v>0</v>
      </c>
      <c r="L82">
        <f t="shared" si="13"/>
        <v>-2</v>
      </c>
      <c r="M82" t="str">
        <f ca="1">IFERROR(INDEX(resource, MATCH(K82&amp;","&amp;L82,coords,0)),"Sea")</f>
        <v>Brick</v>
      </c>
      <c r="N82">
        <f ca="1">IFERROR(INDEX(strength, MATCH(K82&amp;","&amp;L82,coords,0)),0)</f>
        <v>2</v>
      </c>
      <c r="O82">
        <f t="shared" ca="1" si="14"/>
        <v>5</v>
      </c>
    </row>
    <row r="83" spans="1:15" x14ac:dyDescent="0.2">
      <c r="A83" s="1">
        <f>MOD(ROW()-54,COUNTA(coords))+1</f>
        <v>11</v>
      </c>
      <c r="B83" s="1">
        <f>FLOOR((ROW()-54)/COUNTA(coords),1)+1</f>
        <v>2</v>
      </c>
      <c r="C83" s="1">
        <f>INDEX(axial, MOD(ROW()-54,COUNTA(coords))+1)</f>
        <v>2</v>
      </c>
      <c r="D83" s="1">
        <f>INDEX(horizontal, MOD(ROW()-54,COUNTA(horizontal))+1)</f>
        <v>0</v>
      </c>
      <c r="E83" t="str">
        <f ca="1">IFERROR(INDEX(resource, MATCH(C83&amp;","&amp;D83,coords,0)),"Sea")</f>
        <v>Brick</v>
      </c>
      <c r="F83">
        <f ca="1">IFERROR(INDEX(strength, MATCH(C83&amp;","&amp;D83,coords,0)),0)</f>
        <v>5</v>
      </c>
      <c r="G83">
        <f t="shared" si="10"/>
        <v>2</v>
      </c>
      <c r="H83">
        <f t="shared" si="11"/>
        <v>-1</v>
      </c>
      <c r="I83" t="str">
        <f>IFERROR(INDEX(resource, MATCH(G83&amp;","&amp;H83,coords,0)),"Sea")</f>
        <v>Sea</v>
      </c>
      <c r="J83">
        <f>IFERROR(INDEX(strength, MATCH(G83&amp;","&amp;H83,coords,0)),0)</f>
        <v>0</v>
      </c>
      <c r="K83">
        <f t="shared" si="12"/>
        <v>1</v>
      </c>
      <c r="L83">
        <f t="shared" si="13"/>
        <v>-1</v>
      </c>
      <c r="M83" t="str">
        <f ca="1">IFERROR(INDEX(resource, MATCH(K83&amp;","&amp;L83,coords,0)),"Sea")</f>
        <v>Ore</v>
      </c>
      <c r="N83">
        <f ca="1">IFERROR(INDEX(strength, MATCH(K83&amp;","&amp;L83,coords,0)),0)</f>
        <v>3</v>
      </c>
      <c r="O83">
        <f t="shared" ca="1" si="14"/>
        <v>8</v>
      </c>
    </row>
    <row r="84" spans="1:15" x14ac:dyDescent="0.2">
      <c r="A84" s="1">
        <f>MOD(ROW()-54,COUNTA(coords))+1</f>
        <v>12</v>
      </c>
      <c r="B84" s="1">
        <f>FLOOR((ROW()-54)/COUNTA(coords),1)+1</f>
        <v>2</v>
      </c>
      <c r="C84" s="1">
        <f>INDEX(axial, MOD(ROW()-54,COUNTA(coords))+1)</f>
        <v>2</v>
      </c>
      <c r="D84" s="1">
        <f>INDEX(horizontal, MOD(ROW()-54,COUNTA(horizontal))+1)</f>
        <v>1</v>
      </c>
      <c r="E84" t="str">
        <f ca="1">IFERROR(INDEX(resource, MATCH(C84&amp;","&amp;D84,coords,0)),"Sea")</f>
        <v>Wheat</v>
      </c>
      <c r="F84">
        <f ca="1">IFERROR(INDEX(strength, MATCH(C84&amp;","&amp;D84,coords,0)),0)</f>
        <v>3</v>
      </c>
      <c r="G84">
        <f t="shared" si="10"/>
        <v>2</v>
      </c>
      <c r="H84">
        <f t="shared" si="11"/>
        <v>0</v>
      </c>
      <c r="I84" t="str">
        <f ca="1">IFERROR(INDEX(resource, MATCH(G84&amp;","&amp;H84,coords,0)),"Sea")</f>
        <v>Brick</v>
      </c>
      <c r="J84">
        <f ca="1">IFERROR(INDEX(strength, MATCH(G84&amp;","&amp;H84,coords,0)),0)</f>
        <v>5</v>
      </c>
      <c r="K84">
        <f t="shared" si="12"/>
        <v>1</v>
      </c>
      <c r="L84">
        <f t="shared" si="13"/>
        <v>0</v>
      </c>
      <c r="M84" t="str">
        <f ca="1">IFERROR(INDEX(resource, MATCH(K84&amp;","&amp;L84,coords,0)),"Sea")</f>
        <v>Wheat</v>
      </c>
      <c r="N84">
        <f ca="1">IFERROR(INDEX(strength, MATCH(K84&amp;","&amp;L84,coords,0)),0)</f>
        <v>2</v>
      </c>
      <c r="O84">
        <f t="shared" ca="1" si="14"/>
        <v>10</v>
      </c>
    </row>
    <row r="85" spans="1:15" x14ac:dyDescent="0.2">
      <c r="A85" s="1">
        <f>MOD(ROW()-54,COUNTA(coords))+1</f>
        <v>13</v>
      </c>
      <c r="B85" s="1">
        <f>FLOOR((ROW()-54)/COUNTA(coords),1)+1</f>
        <v>2</v>
      </c>
      <c r="C85" s="1">
        <f>INDEX(axial, MOD(ROW()-54,COUNTA(coords))+1)</f>
        <v>1</v>
      </c>
      <c r="D85" s="1">
        <f>INDEX(horizontal, MOD(ROW()-54,COUNTA(horizontal))+1)</f>
        <v>1</v>
      </c>
      <c r="E85" t="str">
        <f ca="1">IFERROR(INDEX(resource, MATCH(C85&amp;","&amp;D85,coords,0)),"Sea")</f>
        <v>Wood</v>
      </c>
      <c r="F85">
        <f ca="1">IFERROR(INDEX(strength, MATCH(C85&amp;","&amp;D85,coords,0)),0)</f>
        <v>4</v>
      </c>
      <c r="G85">
        <f t="shared" si="10"/>
        <v>1</v>
      </c>
      <c r="H85">
        <f t="shared" si="11"/>
        <v>0</v>
      </c>
      <c r="I85" t="str">
        <f ca="1">IFERROR(INDEX(resource, MATCH(G85&amp;","&amp;H85,coords,0)),"Sea")</f>
        <v>Wheat</v>
      </c>
      <c r="J85">
        <f ca="1">IFERROR(INDEX(strength, MATCH(G85&amp;","&amp;H85,coords,0)),0)</f>
        <v>2</v>
      </c>
      <c r="K85">
        <f t="shared" si="12"/>
        <v>0</v>
      </c>
      <c r="L85">
        <f t="shared" si="13"/>
        <v>0</v>
      </c>
      <c r="M85" t="str">
        <f ca="1">IFERROR(INDEX(resource, MATCH(K85&amp;","&amp;L85,coords,0)),"Sea")</f>
        <v>Wheat</v>
      </c>
      <c r="N85">
        <f ca="1">IFERROR(INDEX(strength, MATCH(K85&amp;","&amp;L85,coords,0)),0)</f>
        <v>2</v>
      </c>
      <c r="O85">
        <f t="shared" ca="1" si="14"/>
        <v>8</v>
      </c>
    </row>
    <row r="86" spans="1:15" x14ac:dyDescent="0.2">
      <c r="A86" s="1">
        <f>MOD(ROW()-54,COUNTA(coords))+1</f>
        <v>14</v>
      </c>
      <c r="B86" s="1">
        <f>FLOOR((ROW()-54)/COUNTA(coords),1)+1</f>
        <v>2</v>
      </c>
      <c r="C86" s="1">
        <f>INDEX(axial, MOD(ROW()-54,COUNTA(coords))+1)</f>
        <v>0</v>
      </c>
      <c r="D86" s="1">
        <f>INDEX(horizontal, MOD(ROW()-54,COUNTA(horizontal))+1)</f>
        <v>1</v>
      </c>
      <c r="E86" t="str">
        <f ca="1">IFERROR(INDEX(resource, MATCH(C86&amp;","&amp;D86,coords,0)),"Sea")</f>
        <v>Sheep</v>
      </c>
      <c r="F86">
        <f ca="1">IFERROR(INDEX(strength, MATCH(C86&amp;","&amp;D86,coords,0)),0)</f>
        <v>3</v>
      </c>
      <c r="G86">
        <f t="shared" si="10"/>
        <v>0</v>
      </c>
      <c r="H86">
        <f t="shared" si="11"/>
        <v>0</v>
      </c>
      <c r="I86" t="str">
        <f ca="1">IFERROR(INDEX(resource, MATCH(G86&amp;","&amp;H86,coords,0)),"Sea")</f>
        <v>Wheat</v>
      </c>
      <c r="J86">
        <f ca="1">IFERROR(INDEX(strength, MATCH(G86&amp;","&amp;H86,coords,0)),0)</f>
        <v>2</v>
      </c>
      <c r="K86">
        <f t="shared" si="12"/>
        <v>-1</v>
      </c>
      <c r="L86">
        <f t="shared" si="13"/>
        <v>0</v>
      </c>
      <c r="M86" t="str">
        <f ca="1">IFERROR(INDEX(resource, MATCH(K86&amp;","&amp;L86,coords,0)),"Sea")</f>
        <v>Wood</v>
      </c>
      <c r="N86">
        <f ca="1">IFERROR(INDEX(strength, MATCH(K86&amp;","&amp;L86,coords,0)),0)</f>
        <v>4</v>
      </c>
      <c r="O86">
        <f t="shared" ca="1" si="14"/>
        <v>9</v>
      </c>
    </row>
    <row r="87" spans="1:15" x14ac:dyDescent="0.2">
      <c r="A87" s="1">
        <f>MOD(ROW()-54,COUNTA(coords))+1</f>
        <v>15</v>
      </c>
      <c r="B87" s="1">
        <f>FLOOR((ROW()-54)/COUNTA(coords),1)+1</f>
        <v>2</v>
      </c>
      <c r="C87" s="1">
        <f>INDEX(axial, MOD(ROW()-54,COUNTA(coords))+1)</f>
        <v>-1</v>
      </c>
      <c r="D87" s="1">
        <f>INDEX(horizontal, MOD(ROW()-54,COUNTA(horizontal))+1)</f>
        <v>0</v>
      </c>
      <c r="E87" t="str">
        <f ca="1">IFERROR(INDEX(resource, MATCH(C87&amp;","&amp;D87,coords,0)),"Sea")</f>
        <v>Wood</v>
      </c>
      <c r="F87">
        <f ca="1">IFERROR(INDEX(strength, MATCH(C87&amp;","&amp;D87,coords,0)),0)</f>
        <v>4</v>
      </c>
      <c r="G87">
        <f t="shared" si="10"/>
        <v>-1</v>
      </c>
      <c r="H87">
        <f t="shared" si="11"/>
        <v>-1</v>
      </c>
      <c r="I87" t="str">
        <f ca="1">IFERROR(INDEX(resource, MATCH(G87&amp;","&amp;H87,coords,0)),"Sea")</f>
        <v>Desert</v>
      </c>
      <c r="J87">
        <f ca="1">IFERROR(INDEX(strength, MATCH(G87&amp;","&amp;H87,coords,0)),0)</f>
        <v>0</v>
      </c>
      <c r="K87">
        <f t="shared" si="12"/>
        <v>-2</v>
      </c>
      <c r="L87">
        <f t="shared" si="13"/>
        <v>-1</v>
      </c>
      <c r="M87" t="str">
        <f ca="1">IFERROR(INDEX(resource, MATCH(K87&amp;","&amp;L87,coords,0)),"Sea")</f>
        <v>Wood</v>
      </c>
      <c r="N87">
        <f ca="1">IFERROR(INDEX(strength, MATCH(K87&amp;","&amp;L87,coords,0)),0)</f>
        <v>3</v>
      </c>
      <c r="O87">
        <f t="shared" ca="1" si="14"/>
        <v>7</v>
      </c>
    </row>
    <row r="88" spans="1:15" x14ac:dyDescent="0.2">
      <c r="A88" s="1">
        <f>MOD(ROW()-54,COUNTA(coords))+1</f>
        <v>16</v>
      </c>
      <c r="B88" s="1">
        <f>FLOOR((ROW()-54)/COUNTA(coords),1)+1</f>
        <v>2</v>
      </c>
      <c r="C88" s="1">
        <f>INDEX(axial, MOD(ROW()-54,COUNTA(coords))+1)</f>
        <v>-1</v>
      </c>
      <c r="D88" s="1">
        <f>INDEX(horizontal, MOD(ROW()-54,COUNTA(horizontal))+1)</f>
        <v>-1</v>
      </c>
      <c r="E88" t="str">
        <f ca="1">IFERROR(INDEX(resource, MATCH(C88&amp;","&amp;D88,coords,0)),"Sea")</f>
        <v>Desert</v>
      </c>
      <c r="F88">
        <f ca="1">IFERROR(INDEX(strength, MATCH(C88&amp;","&amp;D88,coords,0)),0)</f>
        <v>0</v>
      </c>
      <c r="G88">
        <f t="shared" si="10"/>
        <v>-1</v>
      </c>
      <c r="H88">
        <f t="shared" si="11"/>
        <v>-2</v>
      </c>
      <c r="I88" t="str">
        <f ca="1">IFERROR(INDEX(resource, MATCH(G88&amp;","&amp;H88,coords,0)),"Sea")</f>
        <v>Wood</v>
      </c>
      <c r="J88">
        <f ca="1">IFERROR(INDEX(strength, MATCH(G88&amp;","&amp;H88,coords,0)),0)</f>
        <v>1</v>
      </c>
      <c r="K88">
        <f t="shared" si="12"/>
        <v>-2</v>
      </c>
      <c r="L88">
        <f t="shared" si="13"/>
        <v>-2</v>
      </c>
      <c r="M88" t="str">
        <f ca="1">IFERROR(INDEX(resource, MATCH(K88&amp;","&amp;L88,coords,0)),"Sea")</f>
        <v>Sheep</v>
      </c>
      <c r="N88">
        <f ca="1">IFERROR(INDEX(strength, MATCH(K88&amp;","&amp;L88,coords,0)),0)</f>
        <v>4</v>
      </c>
      <c r="O88">
        <f t="shared" ca="1" si="14"/>
        <v>5</v>
      </c>
    </row>
    <row r="89" spans="1:15" x14ac:dyDescent="0.2">
      <c r="A89" s="1">
        <f>MOD(ROW()-54,COUNTA(coords))+1</f>
        <v>17</v>
      </c>
      <c r="B89" s="1">
        <f>FLOOR((ROW()-54)/COUNTA(coords),1)+1</f>
        <v>2</v>
      </c>
      <c r="C89" s="1">
        <f>INDEX(axial, MOD(ROW()-54,COUNTA(coords))+1)</f>
        <v>0</v>
      </c>
      <c r="D89" s="1">
        <f>INDEX(horizontal, MOD(ROW()-54,COUNTA(horizontal))+1)</f>
        <v>-1</v>
      </c>
      <c r="E89" t="str">
        <f ca="1">IFERROR(INDEX(resource, MATCH(C89&amp;","&amp;D89,coords,0)),"Sea")</f>
        <v>Wheat</v>
      </c>
      <c r="F89">
        <f ca="1">IFERROR(INDEX(strength, MATCH(C89&amp;","&amp;D89,coords,0)),0)</f>
        <v>5</v>
      </c>
      <c r="G89">
        <f t="shared" si="10"/>
        <v>0</v>
      </c>
      <c r="H89">
        <f t="shared" si="11"/>
        <v>-2</v>
      </c>
      <c r="I89" t="str">
        <f ca="1">IFERROR(INDEX(resource, MATCH(G89&amp;","&amp;H89,coords,0)),"Sea")</f>
        <v>Brick</v>
      </c>
      <c r="J89">
        <f ca="1">IFERROR(INDEX(strength, MATCH(G89&amp;","&amp;H89,coords,0)),0)</f>
        <v>2</v>
      </c>
      <c r="K89">
        <f t="shared" si="12"/>
        <v>-1</v>
      </c>
      <c r="L89">
        <f t="shared" si="13"/>
        <v>-2</v>
      </c>
      <c r="M89" t="str">
        <f ca="1">IFERROR(INDEX(resource, MATCH(K89&amp;","&amp;L89,coords,0)),"Sea")</f>
        <v>Wood</v>
      </c>
      <c r="N89">
        <f ca="1">IFERROR(INDEX(strength, MATCH(K89&amp;","&amp;L89,coords,0)),0)</f>
        <v>1</v>
      </c>
      <c r="O89">
        <f t="shared" ca="1" si="14"/>
        <v>8</v>
      </c>
    </row>
    <row r="90" spans="1:15" x14ac:dyDescent="0.2">
      <c r="A90" s="1">
        <f>MOD(ROW()-54,COUNTA(coords))+1</f>
        <v>18</v>
      </c>
      <c r="B90" s="1">
        <f>FLOOR((ROW()-54)/COUNTA(coords),1)+1</f>
        <v>2</v>
      </c>
      <c r="C90" s="1">
        <f>INDEX(axial, MOD(ROW()-54,COUNTA(coords))+1)</f>
        <v>1</v>
      </c>
      <c r="D90" s="1">
        <f>INDEX(horizontal, MOD(ROW()-54,COUNTA(horizontal))+1)</f>
        <v>0</v>
      </c>
      <c r="E90" t="str">
        <f ca="1">IFERROR(INDEX(resource, MATCH(C90&amp;","&amp;D90,coords,0)),"Sea")</f>
        <v>Wheat</v>
      </c>
      <c r="F90">
        <f ca="1">IFERROR(INDEX(strength, MATCH(C90&amp;","&amp;D90,coords,0)),0)</f>
        <v>2</v>
      </c>
      <c r="G90">
        <f t="shared" si="10"/>
        <v>1</v>
      </c>
      <c r="H90">
        <f t="shared" si="11"/>
        <v>-1</v>
      </c>
      <c r="I90" t="str">
        <f ca="1">IFERROR(INDEX(resource, MATCH(G90&amp;","&amp;H90,coords,0)),"Sea")</f>
        <v>Ore</v>
      </c>
      <c r="J90">
        <f ca="1">IFERROR(INDEX(strength, MATCH(G90&amp;","&amp;H90,coords,0)),0)</f>
        <v>3</v>
      </c>
      <c r="K90">
        <f t="shared" si="12"/>
        <v>0</v>
      </c>
      <c r="L90">
        <f t="shared" si="13"/>
        <v>-1</v>
      </c>
      <c r="M90" t="str">
        <f ca="1">IFERROR(INDEX(resource, MATCH(K90&amp;","&amp;L90,coords,0)),"Sea")</f>
        <v>Wheat</v>
      </c>
      <c r="N90">
        <f ca="1">IFERROR(INDEX(strength, MATCH(K90&amp;","&amp;L90,coords,0)),0)</f>
        <v>5</v>
      </c>
      <c r="O90">
        <f t="shared" ca="1" si="14"/>
        <v>10</v>
      </c>
    </row>
    <row r="91" spans="1:15" x14ac:dyDescent="0.2">
      <c r="A91" s="1">
        <f>MOD(ROW()-54,COUNTA(coords))+1</f>
        <v>19</v>
      </c>
      <c r="B91" s="1">
        <f>FLOOR((ROW()-54)/COUNTA(coords),1)+1</f>
        <v>2</v>
      </c>
      <c r="C91" s="1">
        <f>INDEX(axial, MOD(ROW()-54,COUNTA(coords))+1)</f>
        <v>0</v>
      </c>
      <c r="D91" s="1">
        <f>INDEX(horizontal, MOD(ROW()-54,COUNTA(horizontal))+1)</f>
        <v>0</v>
      </c>
      <c r="E91" t="str">
        <f ca="1">IFERROR(INDEX(resource, MATCH(C91&amp;","&amp;D91,coords,0)),"Sea")</f>
        <v>Wheat</v>
      </c>
      <c r="F91">
        <f ca="1">IFERROR(INDEX(strength, MATCH(C91&amp;","&amp;D91,coords,0)),0)</f>
        <v>2</v>
      </c>
      <c r="G91">
        <f t="shared" si="10"/>
        <v>0</v>
      </c>
      <c r="H91">
        <f t="shared" si="11"/>
        <v>-1</v>
      </c>
      <c r="I91" t="str">
        <f ca="1">IFERROR(INDEX(resource, MATCH(G91&amp;","&amp;H91,coords,0)),"Sea")</f>
        <v>Wheat</v>
      </c>
      <c r="J91">
        <f ca="1">IFERROR(INDEX(strength, MATCH(G91&amp;","&amp;H91,coords,0)),0)</f>
        <v>5</v>
      </c>
      <c r="K91">
        <f t="shared" si="12"/>
        <v>-1</v>
      </c>
      <c r="L91">
        <f t="shared" si="13"/>
        <v>-1</v>
      </c>
      <c r="M91" t="str">
        <f ca="1">IFERROR(INDEX(resource, MATCH(K91&amp;","&amp;L91,coords,0)),"Sea")</f>
        <v>Desert</v>
      </c>
      <c r="N91">
        <f ca="1">IFERROR(INDEX(strength, MATCH(K91&amp;","&amp;L91,coords,0)),0)</f>
        <v>0</v>
      </c>
      <c r="O91">
        <f t="shared" ca="1" si="14"/>
        <v>7</v>
      </c>
    </row>
    <row r="92" spans="1:15" x14ac:dyDescent="0.2">
      <c r="A92" s="1">
        <f>MOD(ROW()-54,COUNTA(coords))+1</f>
        <v>1</v>
      </c>
      <c r="B92" s="1">
        <f>FLOOR((ROW()-54)/COUNTA(coords),1)+1</f>
        <v>3</v>
      </c>
      <c r="C92" s="1">
        <f>INDEX(axial, MOD(ROW()-54,COUNTA(coords))+1)</f>
        <v>2</v>
      </c>
      <c r="D92" s="1">
        <f>INDEX(horizontal, MOD(ROW()-54,COUNTA(horizontal))+1)</f>
        <v>2</v>
      </c>
      <c r="E92" t="str">
        <f ca="1">IFERROR(INDEX(resource, MATCH(C92&amp;","&amp;D92,coords,0)),"Sea")</f>
        <v>Sheep</v>
      </c>
      <c r="F92">
        <f ca="1">IFERROR(INDEX(strength, MATCH(C92&amp;","&amp;D92,coords,0)),0)</f>
        <v>4</v>
      </c>
      <c r="G92">
        <f t="shared" si="10"/>
        <v>1</v>
      </c>
      <c r="H92">
        <f t="shared" si="11"/>
        <v>1</v>
      </c>
      <c r="I92" t="str">
        <f ca="1">IFERROR(INDEX(resource, MATCH(G92&amp;","&amp;H92,coords,0)),"Sea")</f>
        <v>Wood</v>
      </c>
      <c r="J92">
        <f ca="1">IFERROR(INDEX(strength, MATCH(G92&amp;","&amp;H92,coords,0)),0)</f>
        <v>4</v>
      </c>
      <c r="K92">
        <f t="shared" si="12"/>
        <v>1</v>
      </c>
      <c r="L92">
        <f t="shared" si="13"/>
        <v>2</v>
      </c>
      <c r="M92" t="str">
        <f ca="1">IFERROR(INDEX(resource, MATCH(K92&amp;","&amp;L92,coords,0)),"Sea")</f>
        <v>Sheep</v>
      </c>
      <c r="N92">
        <f ca="1">IFERROR(INDEX(strength, MATCH(K92&amp;","&amp;L92,coords,0)),0)</f>
        <v>1</v>
      </c>
      <c r="O92">
        <f t="shared" ca="1" si="14"/>
        <v>9</v>
      </c>
    </row>
    <row r="93" spans="1:15" x14ac:dyDescent="0.2">
      <c r="A93" s="1">
        <f>MOD(ROW()-54,COUNTA(coords))+1</f>
        <v>2</v>
      </c>
      <c r="B93" s="1">
        <f>FLOOR((ROW()-54)/COUNTA(coords),1)+1</f>
        <v>3</v>
      </c>
      <c r="C93" s="1">
        <f>INDEX(axial, MOD(ROW()-54,COUNTA(coords))+1)</f>
        <v>1</v>
      </c>
      <c r="D93" s="1">
        <f>INDEX(horizontal, MOD(ROW()-54,COUNTA(horizontal))+1)</f>
        <v>2</v>
      </c>
      <c r="E93" t="str">
        <f ca="1">IFERROR(INDEX(resource, MATCH(C93&amp;","&amp;D93,coords,0)),"Sea")</f>
        <v>Sheep</v>
      </c>
      <c r="F93">
        <f ca="1">IFERROR(INDEX(strength, MATCH(C93&amp;","&amp;D93,coords,0)),0)</f>
        <v>1</v>
      </c>
      <c r="G93">
        <f t="shared" si="10"/>
        <v>0</v>
      </c>
      <c r="H93">
        <f t="shared" si="11"/>
        <v>1</v>
      </c>
      <c r="I93" t="str">
        <f ca="1">IFERROR(INDEX(resource, MATCH(G93&amp;","&amp;H93,coords,0)),"Sea")</f>
        <v>Sheep</v>
      </c>
      <c r="J93">
        <f ca="1">IFERROR(INDEX(strength, MATCH(G93&amp;","&amp;H93,coords,0)),0)</f>
        <v>3</v>
      </c>
      <c r="K93">
        <f t="shared" si="12"/>
        <v>0</v>
      </c>
      <c r="L93">
        <f t="shared" si="13"/>
        <v>2</v>
      </c>
      <c r="M93" t="str">
        <f ca="1">IFERROR(INDEX(resource, MATCH(K93&amp;","&amp;L93,coords,0)),"Sea")</f>
        <v>Ore</v>
      </c>
      <c r="N93">
        <f ca="1">IFERROR(INDEX(strength, MATCH(K93&amp;","&amp;L93,coords,0)),0)</f>
        <v>5</v>
      </c>
      <c r="O93">
        <f t="shared" ca="1" si="14"/>
        <v>9</v>
      </c>
    </row>
    <row r="94" spans="1:15" x14ac:dyDescent="0.2">
      <c r="A94" s="1">
        <f>MOD(ROW()-54,COUNTA(coords))+1</f>
        <v>3</v>
      </c>
      <c r="B94" s="1">
        <f>FLOOR((ROW()-54)/COUNTA(coords),1)+1</f>
        <v>3</v>
      </c>
      <c r="C94" s="1">
        <f>INDEX(axial, MOD(ROW()-54,COUNTA(coords))+1)</f>
        <v>0</v>
      </c>
      <c r="D94" s="1">
        <f>INDEX(horizontal, MOD(ROW()-54,COUNTA(horizontal))+1)</f>
        <v>2</v>
      </c>
      <c r="E94" t="str">
        <f ca="1">IFERROR(INDEX(resource, MATCH(C94&amp;","&amp;D94,coords,0)),"Sea")</f>
        <v>Ore</v>
      </c>
      <c r="F94">
        <f ca="1">IFERROR(INDEX(strength, MATCH(C94&amp;","&amp;D94,coords,0)),0)</f>
        <v>5</v>
      </c>
      <c r="G94">
        <f t="shared" si="10"/>
        <v>-1</v>
      </c>
      <c r="H94">
        <f t="shared" si="11"/>
        <v>1</v>
      </c>
      <c r="I94" t="str">
        <f ca="1">IFERROR(INDEX(resource, MATCH(G94&amp;","&amp;H94,coords,0)),"Sea")</f>
        <v>Ore</v>
      </c>
      <c r="J94">
        <f ca="1">IFERROR(INDEX(strength, MATCH(G94&amp;","&amp;H94,coords,0)),0)</f>
        <v>2</v>
      </c>
      <c r="K94">
        <f t="shared" si="12"/>
        <v>-1</v>
      </c>
      <c r="L94">
        <f t="shared" si="13"/>
        <v>2</v>
      </c>
      <c r="M94" t="str">
        <f>IFERROR(INDEX(resource, MATCH(K94&amp;","&amp;L94,coords,0)),"Sea")</f>
        <v>Sea</v>
      </c>
      <c r="N94">
        <f>IFERROR(INDEX(strength, MATCH(K94&amp;","&amp;L94,coords,0)),0)</f>
        <v>0</v>
      </c>
      <c r="O94">
        <f t="shared" ca="1" si="14"/>
        <v>7</v>
      </c>
    </row>
    <row r="95" spans="1:15" x14ac:dyDescent="0.2">
      <c r="A95" s="1">
        <f>MOD(ROW()-54,COUNTA(coords))+1</f>
        <v>4</v>
      </c>
      <c r="B95" s="1">
        <f>FLOOR((ROW()-54)/COUNTA(coords),1)+1</f>
        <v>3</v>
      </c>
      <c r="C95" s="1">
        <f>INDEX(axial, MOD(ROW()-54,COUNTA(coords))+1)</f>
        <v>-1</v>
      </c>
      <c r="D95" s="1">
        <f>INDEX(horizontal, MOD(ROW()-54,COUNTA(horizontal))+1)</f>
        <v>1</v>
      </c>
      <c r="E95" t="str">
        <f ca="1">IFERROR(INDEX(resource, MATCH(C95&amp;","&amp;D95,coords,0)),"Sea")</f>
        <v>Ore</v>
      </c>
      <c r="F95">
        <f ca="1">IFERROR(INDEX(strength, MATCH(C95&amp;","&amp;D95,coords,0)),0)</f>
        <v>2</v>
      </c>
      <c r="G95">
        <f t="shared" si="10"/>
        <v>-2</v>
      </c>
      <c r="H95">
        <f t="shared" si="11"/>
        <v>0</v>
      </c>
      <c r="I95" t="str">
        <f ca="1">IFERROR(INDEX(resource, MATCH(G95&amp;","&amp;H95,coords,0)),"Sea")</f>
        <v>Brick</v>
      </c>
      <c r="J95">
        <f ca="1">IFERROR(INDEX(strength, MATCH(G95&amp;","&amp;H95,coords,0)),0)</f>
        <v>5</v>
      </c>
      <c r="K95">
        <f t="shared" si="12"/>
        <v>-2</v>
      </c>
      <c r="L95">
        <f t="shared" si="13"/>
        <v>1</v>
      </c>
      <c r="M95" t="str">
        <f>IFERROR(INDEX(resource, MATCH(K95&amp;","&amp;L95,coords,0)),"Sea")</f>
        <v>Sea</v>
      </c>
      <c r="N95">
        <f>IFERROR(INDEX(strength, MATCH(K95&amp;","&amp;L95,coords,0)),0)</f>
        <v>0</v>
      </c>
      <c r="O95">
        <f t="shared" ca="1" si="14"/>
        <v>7</v>
      </c>
    </row>
    <row r="96" spans="1:15" x14ac:dyDescent="0.2">
      <c r="A96" s="1">
        <f>MOD(ROW()-54,COUNTA(coords))+1</f>
        <v>5</v>
      </c>
      <c r="B96" s="1">
        <f>FLOOR((ROW()-54)/COUNTA(coords),1)+1</f>
        <v>3</v>
      </c>
      <c r="C96" s="1">
        <f>INDEX(axial, MOD(ROW()-54,COUNTA(coords))+1)</f>
        <v>-2</v>
      </c>
      <c r="D96" s="1">
        <f>INDEX(horizontal, MOD(ROW()-54,COUNTA(horizontal))+1)</f>
        <v>0</v>
      </c>
      <c r="E96" t="str">
        <f ca="1">IFERROR(INDEX(resource, MATCH(C96&amp;","&amp;D96,coords,0)),"Sea")</f>
        <v>Brick</v>
      </c>
      <c r="F96">
        <f ca="1">IFERROR(INDEX(strength, MATCH(C96&amp;","&amp;D96,coords,0)),0)</f>
        <v>5</v>
      </c>
      <c r="G96">
        <f t="shared" si="10"/>
        <v>-3</v>
      </c>
      <c r="H96">
        <f t="shared" si="11"/>
        <v>-1</v>
      </c>
      <c r="I96" t="str">
        <f>IFERROR(INDEX(resource, MATCH(G96&amp;","&amp;H96,coords,0)),"Sea")</f>
        <v>Sea</v>
      </c>
      <c r="J96">
        <f>IFERROR(INDEX(strength, MATCH(G96&amp;","&amp;H96,coords,0)),0)</f>
        <v>0</v>
      </c>
      <c r="K96">
        <f t="shared" si="12"/>
        <v>-3</v>
      </c>
      <c r="L96">
        <f t="shared" si="13"/>
        <v>0</v>
      </c>
      <c r="M96" t="str">
        <f>IFERROR(INDEX(resource, MATCH(K96&amp;","&amp;L96,coords,0)),"Sea")</f>
        <v>Sea</v>
      </c>
      <c r="N96">
        <f>IFERROR(INDEX(strength, MATCH(K96&amp;","&amp;L96,coords,0)),0)</f>
        <v>0</v>
      </c>
      <c r="O96">
        <f t="shared" ca="1" si="14"/>
        <v>5</v>
      </c>
    </row>
    <row r="97" spans="1:15" x14ac:dyDescent="0.2">
      <c r="A97" s="1">
        <f>MOD(ROW()-54,COUNTA(coords))+1</f>
        <v>6</v>
      </c>
      <c r="B97" s="1">
        <f>FLOOR((ROW()-54)/COUNTA(coords),1)+1</f>
        <v>3</v>
      </c>
      <c r="C97" s="1">
        <f>INDEX(axial, MOD(ROW()-54,COUNTA(coords))+1)</f>
        <v>-2</v>
      </c>
      <c r="D97" s="1">
        <f>INDEX(horizontal, MOD(ROW()-54,COUNTA(horizontal))+1)</f>
        <v>-1</v>
      </c>
      <c r="E97" t="str">
        <f ca="1">IFERROR(INDEX(resource, MATCH(C97&amp;","&amp;D97,coords,0)),"Sea")</f>
        <v>Wood</v>
      </c>
      <c r="F97">
        <f ca="1">IFERROR(INDEX(strength, MATCH(C97&amp;","&amp;D97,coords,0)),0)</f>
        <v>3</v>
      </c>
      <c r="G97">
        <f t="shared" si="10"/>
        <v>-3</v>
      </c>
      <c r="H97">
        <f t="shared" si="11"/>
        <v>-2</v>
      </c>
      <c r="I97" t="str">
        <f>IFERROR(INDEX(resource, MATCH(G97&amp;","&amp;H97,coords,0)),"Sea")</f>
        <v>Sea</v>
      </c>
      <c r="J97">
        <f>IFERROR(INDEX(strength, MATCH(G97&amp;","&amp;H97,coords,0)),0)</f>
        <v>0</v>
      </c>
      <c r="K97">
        <f t="shared" si="12"/>
        <v>-3</v>
      </c>
      <c r="L97">
        <f t="shared" si="13"/>
        <v>-1</v>
      </c>
      <c r="M97" t="str">
        <f>IFERROR(INDEX(resource, MATCH(K97&amp;","&amp;L97,coords,0)),"Sea")</f>
        <v>Sea</v>
      </c>
      <c r="N97">
        <f>IFERROR(INDEX(strength, MATCH(K97&amp;","&amp;L97,coords,0)),0)</f>
        <v>0</v>
      </c>
      <c r="O97">
        <f t="shared" ca="1" si="14"/>
        <v>3</v>
      </c>
    </row>
    <row r="98" spans="1:15" x14ac:dyDescent="0.2">
      <c r="A98" s="1">
        <f>MOD(ROW()-54,COUNTA(coords))+1</f>
        <v>7</v>
      </c>
      <c r="B98" s="1">
        <f>FLOOR((ROW()-54)/COUNTA(coords),1)+1</f>
        <v>3</v>
      </c>
      <c r="C98" s="1">
        <f>INDEX(axial, MOD(ROW()-54,COUNTA(coords))+1)</f>
        <v>-2</v>
      </c>
      <c r="D98" s="1">
        <f>INDEX(horizontal, MOD(ROW()-54,COUNTA(horizontal))+1)</f>
        <v>-2</v>
      </c>
      <c r="E98" t="str">
        <f ca="1">IFERROR(INDEX(resource, MATCH(C98&amp;","&amp;D98,coords,0)),"Sea")</f>
        <v>Sheep</v>
      </c>
      <c r="F98">
        <f ca="1">IFERROR(INDEX(strength, MATCH(C98&amp;","&amp;D98,coords,0)),0)</f>
        <v>4</v>
      </c>
      <c r="G98">
        <f t="shared" si="10"/>
        <v>-3</v>
      </c>
      <c r="H98">
        <f t="shared" si="11"/>
        <v>-3</v>
      </c>
      <c r="I98" t="str">
        <f>IFERROR(INDEX(resource, MATCH(G98&amp;","&amp;H98,coords,0)),"Sea")</f>
        <v>Sea</v>
      </c>
      <c r="J98">
        <f>IFERROR(INDEX(strength, MATCH(G98&amp;","&amp;H98,coords,0)),0)</f>
        <v>0</v>
      </c>
      <c r="K98">
        <f t="shared" si="12"/>
        <v>-3</v>
      </c>
      <c r="L98">
        <f t="shared" si="13"/>
        <v>-2</v>
      </c>
      <c r="M98" t="str">
        <f>IFERROR(INDEX(resource, MATCH(K98&amp;","&amp;L98,coords,0)),"Sea")</f>
        <v>Sea</v>
      </c>
      <c r="N98">
        <f>IFERROR(INDEX(strength, MATCH(K98&amp;","&amp;L98,coords,0)),0)</f>
        <v>0</v>
      </c>
      <c r="O98">
        <f t="shared" ca="1" si="14"/>
        <v>4</v>
      </c>
    </row>
    <row r="99" spans="1:15" x14ac:dyDescent="0.2">
      <c r="A99" s="1">
        <f>MOD(ROW()-54,COUNTA(coords))+1</f>
        <v>8</v>
      </c>
      <c r="B99" s="1">
        <f>FLOOR((ROW()-54)/COUNTA(coords),1)+1</f>
        <v>3</v>
      </c>
      <c r="C99" s="1">
        <f>INDEX(axial, MOD(ROW()-54,COUNTA(coords))+1)</f>
        <v>-1</v>
      </c>
      <c r="D99" s="1">
        <f>INDEX(horizontal, MOD(ROW()-54,COUNTA(horizontal))+1)</f>
        <v>-2</v>
      </c>
      <c r="E99" t="str">
        <f ca="1">IFERROR(INDEX(resource, MATCH(C99&amp;","&amp;D99,coords,0)),"Sea")</f>
        <v>Wood</v>
      </c>
      <c r="F99">
        <f ca="1">IFERROR(INDEX(strength, MATCH(C99&amp;","&amp;D99,coords,0)),0)</f>
        <v>1</v>
      </c>
      <c r="G99">
        <f t="shared" si="10"/>
        <v>-2</v>
      </c>
      <c r="H99">
        <f t="shared" si="11"/>
        <v>-3</v>
      </c>
      <c r="I99" t="str">
        <f>IFERROR(INDEX(resource, MATCH(G99&amp;","&amp;H99,coords,0)),"Sea")</f>
        <v>Sea</v>
      </c>
      <c r="J99">
        <f>IFERROR(INDEX(strength, MATCH(G99&amp;","&amp;H99,coords,0)),0)</f>
        <v>0</v>
      </c>
      <c r="K99">
        <f t="shared" si="12"/>
        <v>-2</v>
      </c>
      <c r="L99">
        <f t="shared" si="13"/>
        <v>-2</v>
      </c>
      <c r="M99" t="str">
        <f ca="1">IFERROR(INDEX(resource, MATCH(K99&amp;","&amp;L99,coords,0)),"Sea")</f>
        <v>Sheep</v>
      </c>
      <c r="N99">
        <f ca="1">IFERROR(INDEX(strength, MATCH(K99&amp;","&amp;L99,coords,0)),0)</f>
        <v>4</v>
      </c>
      <c r="O99">
        <f t="shared" ca="1" si="14"/>
        <v>5</v>
      </c>
    </row>
    <row r="100" spans="1:15" x14ac:dyDescent="0.2">
      <c r="A100" s="1">
        <f>MOD(ROW()-54,COUNTA(coords))+1</f>
        <v>9</v>
      </c>
      <c r="B100" s="1">
        <f>FLOOR((ROW()-54)/COUNTA(coords),1)+1</f>
        <v>3</v>
      </c>
      <c r="C100" s="1">
        <f>INDEX(axial, MOD(ROW()-54,COUNTA(coords))+1)</f>
        <v>0</v>
      </c>
      <c r="D100" s="1">
        <f>INDEX(horizontal, MOD(ROW()-54,COUNTA(horizontal))+1)</f>
        <v>-2</v>
      </c>
      <c r="E100" t="str">
        <f ca="1">IFERROR(INDEX(resource, MATCH(C100&amp;","&amp;D100,coords,0)),"Sea")</f>
        <v>Brick</v>
      </c>
      <c r="F100">
        <f ca="1">IFERROR(INDEX(strength, MATCH(C100&amp;","&amp;D100,coords,0)),0)</f>
        <v>2</v>
      </c>
      <c r="G100">
        <f t="shared" si="10"/>
        <v>-1</v>
      </c>
      <c r="H100">
        <f t="shared" si="11"/>
        <v>-3</v>
      </c>
      <c r="I100" t="str">
        <f>IFERROR(INDEX(resource, MATCH(G100&amp;","&amp;H100,coords,0)),"Sea")</f>
        <v>Sea</v>
      </c>
      <c r="J100">
        <f>IFERROR(INDEX(strength, MATCH(G100&amp;","&amp;H100,coords,0)),0)</f>
        <v>0</v>
      </c>
      <c r="K100">
        <f t="shared" si="12"/>
        <v>-1</v>
      </c>
      <c r="L100">
        <f t="shared" si="13"/>
        <v>-2</v>
      </c>
      <c r="M100" t="str">
        <f ca="1">IFERROR(INDEX(resource, MATCH(K100&amp;","&amp;L100,coords,0)),"Sea")</f>
        <v>Wood</v>
      </c>
      <c r="N100">
        <f ca="1">IFERROR(INDEX(strength, MATCH(K100&amp;","&amp;L100,coords,0)),0)</f>
        <v>1</v>
      </c>
      <c r="O100">
        <f t="shared" ca="1" si="14"/>
        <v>3</v>
      </c>
    </row>
    <row r="101" spans="1:15" x14ac:dyDescent="0.2">
      <c r="A101" s="1">
        <f>MOD(ROW()-54,COUNTA(coords))+1</f>
        <v>10</v>
      </c>
      <c r="B101" s="1">
        <f>FLOOR((ROW()-54)/COUNTA(coords),1)+1</f>
        <v>3</v>
      </c>
      <c r="C101" s="1">
        <f>INDEX(axial, MOD(ROW()-54,COUNTA(coords))+1)</f>
        <v>1</v>
      </c>
      <c r="D101" s="1">
        <f>INDEX(horizontal, MOD(ROW()-54,COUNTA(horizontal))+1)</f>
        <v>-1</v>
      </c>
      <c r="E101" t="str">
        <f ca="1">IFERROR(INDEX(resource, MATCH(C101&amp;","&amp;D101,coords,0)),"Sea")</f>
        <v>Ore</v>
      </c>
      <c r="F101">
        <f ca="1">IFERROR(INDEX(strength, MATCH(C101&amp;","&amp;D101,coords,0)),0)</f>
        <v>3</v>
      </c>
      <c r="G101">
        <f t="shared" si="10"/>
        <v>0</v>
      </c>
      <c r="H101">
        <f t="shared" si="11"/>
        <v>-2</v>
      </c>
      <c r="I101" t="str">
        <f ca="1">IFERROR(INDEX(resource, MATCH(G101&amp;","&amp;H101,coords,0)),"Sea")</f>
        <v>Brick</v>
      </c>
      <c r="J101">
        <f ca="1">IFERROR(INDEX(strength, MATCH(G101&amp;","&amp;H101,coords,0)),0)</f>
        <v>2</v>
      </c>
      <c r="K101">
        <f t="shared" si="12"/>
        <v>0</v>
      </c>
      <c r="L101">
        <f t="shared" si="13"/>
        <v>-1</v>
      </c>
      <c r="M101" t="str">
        <f ca="1">IFERROR(INDEX(resource, MATCH(K101&amp;","&amp;L101,coords,0)),"Sea")</f>
        <v>Wheat</v>
      </c>
      <c r="N101">
        <f ca="1">IFERROR(INDEX(strength, MATCH(K101&amp;","&amp;L101,coords,0)),0)</f>
        <v>5</v>
      </c>
      <c r="O101">
        <f t="shared" ca="1" si="14"/>
        <v>10</v>
      </c>
    </row>
    <row r="102" spans="1:15" x14ac:dyDescent="0.2">
      <c r="A102" s="1">
        <f>MOD(ROW()-54,COUNTA(coords))+1</f>
        <v>11</v>
      </c>
      <c r="B102" s="1">
        <f>FLOOR((ROW()-54)/COUNTA(coords),1)+1</f>
        <v>3</v>
      </c>
      <c r="C102" s="1">
        <f>INDEX(axial, MOD(ROW()-54,COUNTA(coords))+1)</f>
        <v>2</v>
      </c>
      <c r="D102" s="1">
        <f>INDEX(horizontal, MOD(ROW()-54,COUNTA(horizontal))+1)</f>
        <v>0</v>
      </c>
      <c r="E102" t="str">
        <f ca="1">IFERROR(INDEX(resource, MATCH(C102&amp;","&amp;D102,coords,0)),"Sea")</f>
        <v>Brick</v>
      </c>
      <c r="F102">
        <f ca="1">IFERROR(INDEX(strength, MATCH(C102&amp;","&amp;D102,coords,0)),0)</f>
        <v>5</v>
      </c>
      <c r="G102">
        <f t="shared" si="10"/>
        <v>1</v>
      </c>
      <c r="H102">
        <f t="shared" si="11"/>
        <v>-1</v>
      </c>
      <c r="I102" t="str">
        <f ca="1">IFERROR(INDEX(resource, MATCH(G102&amp;","&amp;H102,coords,0)),"Sea")</f>
        <v>Ore</v>
      </c>
      <c r="J102">
        <f ca="1">IFERROR(INDEX(strength, MATCH(G102&amp;","&amp;H102,coords,0)),0)</f>
        <v>3</v>
      </c>
      <c r="K102">
        <f t="shared" si="12"/>
        <v>1</v>
      </c>
      <c r="L102">
        <f t="shared" si="13"/>
        <v>0</v>
      </c>
      <c r="M102" t="str">
        <f ca="1">IFERROR(INDEX(resource, MATCH(K102&amp;","&amp;L102,coords,0)),"Sea")</f>
        <v>Wheat</v>
      </c>
      <c r="N102">
        <f ca="1">IFERROR(INDEX(strength, MATCH(K102&amp;","&amp;L102,coords,0)),0)</f>
        <v>2</v>
      </c>
      <c r="O102">
        <f t="shared" ca="1" si="14"/>
        <v>10</v>
      </c>
    </row>
    <row r="103" spans="1:15" x14ac:dyDescent="0.2">
      <c r="A103" s="1">
        <f>MOD(ROW()-54,COUNTA(coords))+1</f>
        <v>12</v>
      </c>
      <c r="B103" s="1">
        <f>FLOOR((ROW()-54)/COUNTA(coords),1)+1</f>
        <v>3</v>
      </c>
      <c r="C103" s="1">
        <f>INDEX(axial, MOD(ROW()-54,COUNTA(coords))+1)</f>
        <v>2</v>
      </c>
      <c r="D103" s="1">
        <f>INDEX(horizontal, MOD(ROW()-54,COUNTA(horizontal))+1)</f>
        <v>1</v>
      </c>
      <c r="E103" t="str">
        <f ca="1">IFERROR(INDEX(resource, MATCH(C103&amp;","&amp;D103,coords,0)),"Sea")</f>
        <v>Wheat</v>
      </c>
      <c r="F103">
        <f ca="1">IFERROR(INDEX(strength, MATCH(C103&amp;","&amp;D103,coords,0)),0)</f>
        <v>3</v>
      </c>
      <c r="G103">
        <f t="shared" si="10"/>
        <v>1</v>
      </c>
      <c r="H103">
        <f t="shared" si="11"/>
        <v>0</v>
      </c>
      <c r="I103" t="str">
        <f ca="1">IFERROR(INDEX(resource, MATCH(G103&amp;","&amp;H103,coords,0)),"Sea")</f>
        <v>Wheat</v>
      </c>
      <c r="J103">
        <f ca="1">IFERROR(INDEX(strength, MATCH(G103&amp;","&amp;H103,coords,0)),0)</f>
        <v>2</v>
      </c>
      <c r="K103">
        <f t="shared" si="12"/>
        <v>1</v>
      </c>
      <c r="L103">
        <f t="shared" si="13"/>
        <v>1</v>
      </c>
      <c r="M103" t="str">
        <f ca="1">IFERROR(INDEX(resource, MATCH(K103&amp;","&amp;L103,coords,0)),"Sea")</f>
        <v>Wood</v>
      </c>
      <c r="N103">
        <f ca="1">IFERROR(INDEX(strength, MATCH(K103&amp;","&amp;L103,coords,0)),0)</f>
        <v>4</v>
      </c>
      <c r="O103">
        <f t="shared" ca="1" si="14"/>
        <v>9</v>
      </c>
    </row>
    <row r="104" spans="1:15" x14ac:dyDescent="0.2">
      <c r="A104" s="1">
        <f>MOD(ROW()-54,COUNTA(coords))+1</f>
        <v>13</v>
      </c>
      <c r="B104" s="1">
        <f>FLOOR((ROW()-54)/COUNTA(coords),1)+1</f>
        <v>3</v>
      </c>
      <c r="C104" s="1">
        <f>INDEX(axial, MOD(ROW()-54,COUNTA(coords))+1)</f>
        <v>1</v>
      </c>
      <c r="D104" s="1">
        <f>INDEX(horizontal, MOD(ROW()-54,COUNTA(horizontal))+1)</f>
        <v>1</v>
      </c>
      <c r="E104" t="str">
        <f ca="1">IFERROR(INDEX(resource, MATCH(C104&amp;","&amp;D104,coords,0)),"Sea")</f>
        <v>Wood</v>
      </c>
      <c r="F104">
        <f ca="1">IFERROR(INDEX(strength, MATCH(C104&amp;","&amp;D104,coords,0)),0)</f>
        <v>4</v>
      </c>
      <c r="G104">
        <f t="shared" si="10"/>
        <v>0</v>
      </c>
      <c r="H104">
        <f t="shared" si="11"/>
        <v>0</v>
      </c>
      <c r="I104" t="str">
        <f ca="1">IFERROR(INDEX(resource, MATCH(G104&amp;","&amp;H104,coords,0)),"Sea")</f>
        <v>Wheat</v>
      </c>
      <c r="J104">
        <f ca="1">IFERROR(INDEX(strength, MATCH(G104&amp;","&amp;H104,coords,0)),0)</f>
        <v>2</v>
      </c>
      <c r="K104">
        <f t="shared" si="12"/>
        <v>0</v>
      </c>
      <c r="L104">
        <f t="shared" si="13"/>
        <v>1</v>
      </c>
      <c r="M104" t="str">
        <f ca="1">IFERROR(INDEX(resource, MATCH(K104&amp;","&amp;L104,coords,0)),"Sea")</f>
        <v>Sheep</v>
      </c>
      <c r="N104">
        <f ca="1">IFERROR(INDEX(strength, MATCH(K104&amp;","&amp;L104,coords,0)),0)</f>
        <v>3</v>
      </c>
      <c r="O104">
        <f t="shared" ca="1" si="14"/>
        <v>9</v>
      </c>
    </row>
    <row r="105" spans="1:15" x14ac:dyDescent="0.2">
      <c r="A105" s="1">
        <f>MOD(ROW()-54,COUNTA(coords))+1</f>
        <v>14</v>
      </c>
      <c r="B105" s="1">
        <f>FLOOR((ROW()-54)/COUNTA(coords),1)+1</f>
        <v>3</v>
      </c>
      <c r="C105" s="1">
        <f>INDEX(axial, MOD(ROW()-54,COUNTA(coords))+1)</f>
        <v>0</v>
      </c>
      <c r="D105" s="1">
        <f>INDEX(horizontal, MOD(ROW()-54,COUNTA(horizontal))+1)</f>
        <v>1</v>
      </c>
      <c r="E105" t="str">
        <f ca="1">IFERROR(INDEX(resource, MATCH(C105&amp;","&amp;D105,coords,0)),"Sea")</f>
        <v>Sheep</v>
      </c>
      <c r="F105">
        <f ca="1">IFERROR(INDEX(strength, MATCH(C105&amp;","&amp;D105,coords,0)),0)</f>
        <v>3</v>
      </c>
      <c r="G105">
        <f t="shared" si="10"/>
        <v>-1</v>
      </c>
      <c r="H105">
        <f t="shared" si="11"/>
        <v>0</v>
      </c>
      <c r="I105" t="str">
        <f ca="1">IFERROR(INDEX(resource, MATCH(G105&amp;","&amp;H105,coords,0)),"Sea")</f>
        <v>Wood</v>
      </c>
      <c r="J105">
        <f ca="1">IFERROR(INDEX(strength, MATCH(G105&amp;","&amp;H105,coords,0)),0)</f>
        <v>4</v>
      </c>
      <c r="K105">
        <f t="shared" si="12"/>
        <v>-1</v>
      </c>
      <c r="L105">
        <f t="shared" si="13"/>
        <v>1</v>
      </c>
      <c r="M105" t="str">
        <f ca="1">IFERROR(INDEX(resource, MATCH(K105&amp;","&amp;L105,coords,0)),"Sea")</f>
        <v>Ore</v>
      </c>
      <c r="N105">
        <f ca="1">IFERROR(INDEX(strength, MATCH(K105&amp;","&amp;L105,coords,0)),0)</f>
        <v>2</v>
      </c>
      <c r="O105">
        <f t="shared" ca="1" si="14"/>
        <v>9</v>
      </c>
    </row>
    <row r="106" spans="1:15" x14ac:dyDescent="0.2">
      <c r="A106" s="1">
        <f>MOD(ROW()-54,COUNTA(coords))+1</f>
        <v>15</v>
      </c>
      <c r="B106" s="1">
        <f>FLOOR((ROW()-54)/COUNTA(coords),1)+1</f>
        <v>3</v>
      </c>
      <c r="C106" s="1">
        <f>INDEX(axial, MOD(ROW()-54,COUNTA(coords))+1)</f>
        <v>-1</v>
      </c>
      <c r="D106" s="1">
        <f>INDEX(horizontal, MOD(ROW()-54,COUNTA(horizontal))+1)</f>
        <v>0</v>
      </c>
      <c r="E106" t="str">
        <f ca="1">IFERROR(INDEX(resource, MATCH(C106&amp;","&amp;D106,coords,0)),"Sea")</f>
        <v>Wood</v>
      </c>
      <c r="F106">
        <f ca="1">IFERROR(INDEX(strength, MATCH(C106&amp;","&amp;D106,coords,0)),0)</f>
        <v>4</v>
      </c>
      <c r="G106">
        <f t="shared" si="10"/>
        <v>-2</v>
      </c>
      <c r="H106">
        <f t="shared" si="11"/>
        <v>-1</v>
      </c>
      <c r="I106" t="str">
        <f ca="1">IFERROR(INDEX(resource, MATCH(G106&amp;","&amp;H106,coords,0)),"Sea")</f>
        <v>Wood</v>
      </c>
      <c r="J106">
        <f ca="1">IFERROR(INDEX(strength, MATCH(G106&amp;","&amp;H106,coords,0)),0)</f>
        <v>3</v>
      </c>
      <c r="K106">
        <f t="shared" si="12"/>
        <v>-2</v>
      </c>
      <c r="L106">
        <f t="shared" si="13"/>
        <v>0</v>
      </c>
      <c r="M106" t="str">
        <f ca="1">IFERROR(INDEX(resource, MATCH(K106&amp;","&amp;L106,coords,0)),"Sea")</f>
        <v>Brick</v>
      </c>
      <c r="N106">
        <f ca="1">IFERROR(INDEX(strength, MATCH(K106&amp;","&amp;L106,coords,0)),0)</f>
        <v>5</v>
      </c>
      <c r="O106">
        <f t="shared" ca="1" si="14"/>
        <v>12</v>
      </c>
    </row>
    <row r="107" spans="1:15" x14ac:dyDescent="0.2">
      <c r="A107" s="1">
        <f>MOD(ROW()-54,COUNTA(coords))+1</f>
        <v>16</v>
      </c>
      <c r="B107" s="1">
        <f>FLOOR((ROW()-54)/COUNTA(coords),1)+1</f>
        <v>3</v>
      </c>
      <c r="C107" s="1">
        <f>INDEX(axial, MOD(ROW()-54,COUNTA(coords))+1)</f>
        <v>-1</v>
      </c>
      <c r="D107" s="1">
        <f>INDEX(horizontal, MOD(ROW()-54,COUNTA(horizontal))+1)</f>
        <v>-1</v>
      </c>
      <c r="E107" t="str">
        <f ca="1">IFERROR(INDEX(resource, MATCH(C107&amp;","&amp;D107,coords,0)),"Sea")</f>
        <v>Desert</v>
      </c>
      <c r="F107">
        <f ca="1">IFERROR(INDEX(strength, MATCH(C107&amp;","&amp;D107,coords,0)),0)</f>
        <v>0</v>
      </c>
      <c r="G107">
        <f t="shared" si="10"/>
        <v>-2</v>
      </c>
      <c r="H107">
        <f t="shared" si="11"/>
        <v>-2</v>
      </c>
      <c r="I107" t="str">
        <f ca="1">IFERROR(INDEX(resource, MATCH(G107&amp;","&amp;H107,coords,0)),"Sea")</f>
        <v>Sheep</v>
      </c>
      <c r="J107">
        <f ca="1">IFERROR(INDEX(strength, MATCH(G107&amp;","&amp;H107,coords,0)),0)</f>
        <v>4</v>
      </c>
      <c r="K107">
        <f t="shared" si="12"/>
        <v>-2</v>
      </c>
      <c r="L107">
        <f t="shared" si="13"/>
        <v>-1</v>
      </c>
      <c r="M107" t="str">
        <f ca="1">IFERROR(INDEX(resource, MATCH(K107&amp;","&amp;L107,coords,0)),"Sea")</f>
        <v>Wood</v>
      </c>
      <c r="N107">
        <f ca="1">IFERROR(INDEX(strength, MATCH(K107&amp;","&amp;L107,coords,0)),0)</f>
        <v>3</v>
      </c>
      <c r="O107">
        <f t="shared" ca="1" si="14"/>
        <v>7</v>
      </c>
    </row>
    <row r="108" spans="1:15" x14ac:dyDescent="0.2">
      <c r="A108" s="1">
        <f>MOD(ROW()-54,COUNTA(coords))+1</f>
        <v>17</v>
      </c>
      <c r="B108" s="1">
        <f>FLOOR((ROW()-54)/COUNTA(coords),1)+1</f>
        <v>3</v>
      </c>
      <c r="C108" s="1">
        <f>INDEX(axial, MOD(ROW()-54,COUNTA(coords))+1)</f>
        <v>0</v>
      </c>
      <c r="D108" s="1">
        <f>INDEX(horizontal, MOD(ROW()-54,COUNTA(horizontal))+1)</f>
        <v>-1</v>
      </c>
      <c r="E108" t="str">
        <f ca="1">IFERROR(INDEX(resource, MATCH(C108&amp;","&amp;D108,coords,0)),"Sea")</f>
        <v>Wheat</v>
      </c>
      <c r="F108">
        <f ca="1">IFERROR(INDEX(strength, MATCH(C108&amp;","&amp;D108,coords,0)),0)</f>
        <v>5</v>
      </c>
      <c r="G108">
        <f t="shared" si="10"/>
        <v>-1</v>
      </c>
      <c r="H108">
        <f t="shared" si="11"/>
        <v>-2</v>
      </c>
      <c r="I108" t="str">
        <f ca="1">IFERROR(INDEX(resource, MATCH(G108&amp;","&amp;H108,coords,0)),"Sea")</f>
        <v>Wood</v>
      </c>
      <c r="J108">
        <f ca="1">IFERROR(INDEX(strength, MATCH(G108&amp;","&amp;H108,coords,0)),0)</f>
        <v>1</v>
      </c>
      <c r="K108">
        <f t="shared" si="12"/>
        <v>-1</v>
      </c>
      <c r="L108">
        <f t="shared" si="13"/>
        <v>-1</v>
      </c>
      <c r="M108" t="str">
        <f ca="1">IFERROR(INDEX(resource, MATCH(K108&amp;","&amp;L108,coords,0)),"Sea")</f>
        <v>Desert</v>
      </c>
      <c r="N108">
        <f ca="1">IFERROR(INDEX(strength, MATCH(K108&amp;","&amp;L108,coords,0)),0)</f>
        <v>0</v>
      </c>
      <c r="O108">
        <f t="shared" ca="1" si="14"/>
        <v>6</v>
      </c>
    </row>
    <row r="109" spans="1:15" x14ac:dyDescent="0.2">
      <c r="A109" s="1">
        <f>MOD(ROW()-54,COUNTA(coords))+1</f>
        <v>18</v>
      </c>
      <c r="B109" s="1">
        <f>FLOOR((ROW()-54)/COUNTA(coords),1)+1</f>
        <v>3</v>
      </c>
      <c r="C109" s="1">
        <f>INDEX(axial, MOD(ROW()-54,COUNTA(coords))+1)</f>
        <v>1</v>
      </c>
      <c r="D109" s="1">
        <f>INDEX(horizontal, MOD(ROW()-54,COUNTA(horizontal))+1)</f>
        <v>0</v>
      </c>
      <c r="E109" t="str">
        <f ca="1">IFERROR(INDEX(resource, MATCH(C109&amp;","&amp;D109,coords,0)),"Sea")</f>
        <v>Wheat</v>
      </c>
      <c r="F109">
        <f ca="1">IFERROR(INDEX(strength, MATCH(C109&amp;","&amp;D109,coords,0)),0)</f>
        <v>2</v>
      </c>
      <c r="G109">
        <f t="shared" si="10"/>
        <v>0</v>
      </c>
      <c r="H109">
        <f t="shared" si="11"/>
        <v>-1</v>
      </c>
      <c r="I109" t="str">
        <f ca="1">IFERROR(INDEX(resource, MATCH(G109&amp;","&amp;H109,coords,0)),"Sea")</f>
        <v>Wheat</v>
      </c>
      <c r="J109">
        <f ca="1">IFERROR(INDEX(strength, MATCH(G109&amp;","&amp;H109,coords,0)),0)</f>
        <v>5</v>
      </c>
      <c r="K109">
        <f t="shared" si="12"/>
        <v>0</v>
      </c>
      <c r="L109">
        <f t="shared" si="13"/>
        <v>0</v>
      </c>
      <c r="M109" t="str">
        <f ca="1">IFERROR(INDEX(resource, MATCH(K109&amp;","&amp;L109,coords,0)),"Sea")</f>
        <v>Wheat</v>
      </c>
      <c r="N109">
        <f ca="1">IFERROR(INDEX(strength, MATCH(K109&amp;","&amp;L109,coords,0)),0)</f>
        <v>2</v>
      </c>
      <c r="O109">
        <f t="shared" ca="1" si="14"/>
        <v>9</v>
      </c>
    </row>
    <row r="110" spans="1:15" x14ac:dyDescent="0.2">
      <c r="A110" s="1">
        <f>MOD(ROW()-54,COUNTA(coords))+1</f>
        <v>19</v>
      </c>
      <c r="B110" s="1">
        <f>FLOOR((ROW()-54)/COUNTA(coords),1)+1</f>
        <v>3</v>
      </c>
      <c r="C110" s="1">
        <f>INDEX(axial, MOD(ROW()-54,COUNTA(coords))+1)</f>
        <v>0</v>
      </c>
      <c r="D110" s="1">
        <f>INDEX(horizontal, MOD(ROW()-54,COUNTA(horizontal))+1)</f>
        <v>0</v>
      </c>
      <c r="E110" t="str">
        <f ca="1">IFERROR(INDEX(resource, MATCH(C110&amp;","&amp;D110,coords,0)),"Sea")</f>
        <v>Wheat</v>
      </c>
      <c r="F110">
        <f ca="1">IFERROR(INDEX(strength, MATCH(C110&amp;","&amp;D110,coords,0)),0)</f>
        <v>2</v>
      </c>
      <c r="G110">
        <f t="shared" si="10"/>
        <v>-1</v>
      </c>
      <c r="H110">
        <f t="shared" si="11"/>
        <v>-1</v>
      </c>
      <c r="I110" t="str">
        <f ca="1">IFERROR(INDEX(resource, MATCH(G110&amp;","&amp;H110,coords,0)),"Sea")</f>
        <v>Desert</v>
      </c>
      <c r="J110">
        <f ca="1">IFERROR(INDEX(strength, MATCH(G110&amp;","&amp;H110,coords,0)),0)</f>
        <v>0</v>
      </c>
      <c r="K110">
        <f t="shared" si="12"/>
        <v>-1</v>
      </c>
      <c r="L110">
        <f t="shared" si="13"/>
        <v>0</v>
      </c>
      <c r="M110" t="str">
        <f ca="1">IFERROR(INDEX(resource, MATCH(K110&amp;","&amp;L110,coords,0)),"Sea")</f>
        <v>Wood</v>
      </c>
      <c r="N110">
        <f ca="1">IFERROR(INDEX(strength, MATCH(K110&amp;","&amp;L110,coords,0)),0)</f>
        <v>4</v>
      </c>
      <c r="O110">
        <f t="shared" ca="1" si="14"/>
        <v>6</v>
      </c>
    </row>
    <row r="111" spans="1:15" x14ac:dyDescent="0.2">
      <c r="A111" s="1">
        <f>MOD(ROW()-54,COUNTA(coords))+1</f>
        <v>1</v>
      </c>
      <c r="B111" s="1">
        <f>FLOOR((ROW()-54)/COUNTA(coords),1)+1</f>
        <v>4</v>
      </c>
      <c r="C111" s="1">
        <f>INDEX(axial, MOD(ROW()-54,COUNTA(coords))+1)</f>
        <v>2</v>
      </c>
      <c r="D111" s="1">
        <f>INDEX(horizontal, MOD(ROW()-54,COUNTA(horizontal))+1)</f>
        <v>2</v>
      </c>
      <c r="E111" t="str">
        <f ca="1">IFERROR(INDEX(resource, MATCH(C111&amp;","&amp;D111,coords,0)),"Sea")</f>
        <v>Sheep</v>
      </c>
      <c r="F111">
        <f ca="1">IFERROR(INDEX(strength, MATCH(C111&amp;","&amp;D111,coords,0)),0)</f>
        <v>4</v>
      </c>
      <c r="G111">
        <f t="shared" si="10"/>
        <v>1</v>
      </c>
      <c r="H111">
        <f t="shared" si="11"/>
        <v>2</v>
      </c>
      <c r="I111" t="str">
        <f ca="1">IFERROR(INDEX(resource, MATCH(G111&amp;","&amp;H111,coords,0)),"Sea")</f>
        <v>Sheep</v>
      </c>
      <c r="J111">
        <f ca="1">IFERROR(INDEX(strength, MATCH(G111&amp;","&amp;H111,coords,0)),0)</f>
        <v>1</v>
      </c>
      <c r="K111">
        <f t="shared" si="12"/>
        <v>2</v>
      </c>
      <c r="L111">
        <f t="shared" si="13"/>
        <v>3</v>
      </c>
      <c r="M111" t="str">
        <f>IFERROR(INDEX(resource, MATCH(K111&amp;","&amp;L111,coords,0)),"Sea")</f>
        <v>Sea</v>
      </c>
      <c r="N111">
        <f>IFERROR(INDEX(strength, MATCH(K111&amp;","&amp;L111,coords,0)),0)</f>
        <v>0</v>
      </c>
      <c r="O111">
        <f t="shared" ca="1" si="14"/>
        <v>5</v>
      </c>
    </row>
    <row r="112" spans="1:15" x14ac:dyDescent="0.2">
      <c r="A112" s="1">
        <f>MOD(ROW()-54,COUNTA(coords))+1</f>
        <v>2</v>
      </c>
      <c r="B112" s="1">
        <f>FLOOR((ROW()-54)/COUNTA(coords),1)+1</f>
        <v>4</v>
      </c>
      <c r="C112" s="1">
        <f>INDEX(axial, MOD(ROW()-54,COUNTA(coords))+1)</f>
        <v>1</v>
      </c>
      <c r="D112" s="1">
        <f>INDEX(horizontal, MOD(ROW()-54,COUNTA(horizontal))+1)</f>
        <v>2</v>
      </c>
      <c r="E112" t="str">
        <f ca="1">IFERROR(INDEX(resource, MATCH(C112&amp;","&amp;D112,coords,0)),"Sea")</f>
        <v>Sheep</v>
      </c>
      <c r="F112">
        <f ca="1">IFERROR(INDEX(strength, MATCH(C112&amp;","&amp;D112,coords,0)),0)</f>
        <v>1</v>
      </c>
      <c r="G112">
        <f t="shared" si="10"/>
        <v>0</v>
      </c>
      <c r="H112">
        <f t="shared" si="11"/>
        <v>2</v>
      </c>
      <c r="I112" t="str">
        <f ca="1">IFERROR(INDEX(resource, MATCH(G112&amp;","&amp;H112,coords,0)),"Sea")</f>
        <v>Ore</v>
      </c>
      <c r="J112">
        <f ca="1">IFERROR(INDEX(strength, MATCH(G112&amp;","&amp;H112,coords,0)),0)</f>
        <v>5</v>
      </c>
      <c r="K112">
        <f t="shared" si="12"/>
        <v>1</v>
      </c>
      <c r="L112">
        <f t="shared" si="13"/>
        <v>3</v>
      </c>
      <c r="M112" t="str">
        <f>IFERROR(INDEX(resource, MATCH(K112&amp;","&amp;L112,coords,0)),"Sea")</f>
        <v>Sea</v>
      </c>
      <c r="N112">
        <f>IFERROR(INDEX(strength, MATCH(K112&amp;","&amp;L112,coords,0)),0)</f>
        <v>0</v>
      </c>
      <c r="O112">
        <f t="shared" ca="1" si="14"/>
        <v>6</v>
      </c>
    </row>
    <row r="113" spans="1:15" x14ac:dyDescent="0.2">
      <c r="A113" s="1">
        <f>MOD(ROW()-54,COUNTA(coords))+1</f>
        <v>3</v>
      </c>
      <c r="B113" s="1">
        <f>FLOOR((ROW()-54)/COUNTA(coords),1)+1</f>
        <v>4</v>
      </c>
      <c r="C113" s="1">
        <f>INDEX(axial, MOD(ROW()-54,COUNTA(coords))+1)</f>
        <v>0</v>
      </c>
      <c r="D113" s="1">
        <f>INDEX(horizontal, MOD(ROW()-54,COUNTA(horizontal))+1)</f>
        <v>2</v>
      </c>
      <c r="E113" t="str">
        <f ca="1">IFERROR(INDEX(resource, MATCH(C113&amp;","&amp;D113,coords,0)),"Sea")</f>
        <v>Ore</v>
      </c>
      <c r="F113">
        <f ca="1">IFERROR(INDEX(strength, MATCH(C113&amp;","&amp;D113,coords,0)),0)</f>
        <v>5</v>
      </c>
      <c r="G113">
        <f t="shared" si="10"/>
        <v>-1</v>
      </c>
      <c r="H113">
        <f t="shared" si="11"/>
        <v>2</v>
      </c>
      <c r="I113" t="str">
        <f>IFERROR(INDEX(resource, MATCH(G113&amp;","&amp;H113,coords,0)),"Sea")</f>
        <v>Sea</v>
      </c>
      <c r="J113">
        <f>IFERROR(INDEX(strength, MATCH(G113&amp;","&amp;H113,coords,0)),0)</f>
        <v>0</v>
      </c>
      <c r="K113">
        <f t="shared" si="12"/>
        <v>0</v>
      </c>
      <c r="L113">
        <f t="shared" si="13"/>
        <v>3</v>
      </c>
      <c r="M113" t="str">
        <f>IFERROR(INDEX(resource, MATCH(K113&amp;","&amp;L113,coords,0)),"Sea")</f>
        <v>Sea</v>
      </c>
      <c r="N113">
        <f>IFERROR(INDEX(strength, MATCH(K113&amp;","&amp;L113,coords,0)),0)</f>
        <v>0</v>
      </c>
      <c r="O113">
        <f t="shared" ca="1" si="14"/>
        <v>5</v>
      </c>
    </row>
    <row r="114" spans="1:15" x14ac:dyDescent="0.2">
      <c r="A114" s="1">
        <f>MOD(ROW()-54,COUNTA(coords))+1</f>
        <v>4</v>
      </c>
      <c r="B114" s="1">
        <f>FLOOR((ROW()-54)/COUNTA(coords),1)+1</f>
        <v>4</v>
      </c>
      <c r="C114" s="1">
        <f>INDEX(axial, MOD(ROW()-54,COUNTA(coords))+1)</f>
        <v>-1</v>
      </c>
      <c r="D114" s="1">
        <f>INDEX(horizontal, MOD(ROW()-54,COUNTA(horizontal))+1)</f>
        <v>1</v>
      </c>
      <c r="E114" t="str">
        <f ca="1">IFERROR(INDEX(resource, MATCH(C114&amp;","&amp;D114,coords,0)),"Sea")</f>
        <v>Ore</v>
      </c>
      <c r="F114">
        <f ca="1">IFERROR(INDEX(strength, MATCH(C114&amp;","&amp;D114,coords,0)),0)</f>
        <v>2</v>
      </c>
      <c r="G114">
        <f t="shared" si="10"/>
        <v>-2</v>
      </c>
      <c r="H114">
        <f t="shared" si="11"/>
        <v>1</v>
      </c>
      <c r="I114" t="str">
        <f>IFERROR(INDEX(resource, MATCH(G114&amp;","&amp;H114,coords,0)),"Sea")</f>
        <v>Sea</v>
      </c>
      <c r="J114">
        <f>IFERROR(INDEX(strength, MATCH(G114&amp;","&amp;H114,coords,0)),0)</f>
        <v>0</v>
      </c>
      <c r="K114">
        <f t="shared" si="12"/>
        <v>-1</v>
      </c>
      <c r="L114">
        <f t="shared" si="13"/>
        <v>2</v>
      </c>
      <c r="M114" t="str">
        <f>IFERROR(INDEX(resource, MATCH(K114&amp;","&amp;L114,coords,0)),"Sea")</f>
        <v>Sea</v>
      </c>
      <c r="N114">
        <f>IFERROR(INDEX(strength, MATCH(K114&amp;","&amp;L114,coords,0)),0)</f>
        <v>0</v>
      </c>
      <c r="O114">
        <f t="shared" ca="1" si="14"/>
        <v>2</v>
      </c>
    </row>
    <row r="115" spans="1:15" x14ac:dyDescent="0.2">
      <c r="A115" s="1">
        <f>MOD(ROW()-54,COUNTA(coords))+1</f>
        <v>5</v>
      </c>
      <c r="B115" s="1">
        <f>FLOOR((ROW()-54)/COUNTA(coords),1)+1</f>
        <v>4</v>
      </c>
      <c r="C115" s="1">
        <f>INDEX(axial, MOD(ROW()-54,COUNTA(coords))+1)</f>
        <v>-2</v>
      </c>
      <c r="D115" s="1">
        <f>INDEX(horizontal, MOD(ROW()-54,COUNTA(horizontal))+1)</f>
        <v>0</v>
      </c>
      <c r="E115" t="str">
        <f ca="1">IFERROR(INDEX(resource, MATCH(C115&amp;","&amp;D115,coords,0)),"Sea")</f>
        <v>Brick</v>
      </c>
      <c r="F115">
        <f ca="1">IFERROR(INDEX(strength, MATCH(C115&amp;","&amp;D115,coords,0)),0)</f>
        <v>5</v>
      </c>
      <c r="G115">
        <f t="shared" si="10"/>
        <v>-3</v>
      </c>
      <c r="H115">
        <f t="shared" si="11"/>
        <v>0</v>
      </c>
      <c r="I115" t="str">
        <f>IFERROR(INDEX(resource, MATCH(G115&amp;","&amp;H115,coords,0)),"Sea")</f>
        <v>Sea</v>
      </c>
      <c r="J115">
        <f>IFERROR(INDEX(strength, MATCH(G115&amp;","&amp;H115,coords,0)),0)</f>
        <v>0</v>
      </c>
      <c r="K115">
        <f t="shared" si="12"/>
        <v>-2</v>
      </c>
      <c r="L115">
        <f t="shared" si="13"/>
        <v>1</v>
      </c>
      <c r="M115" t="str">
        <f>IFERROR(INDEX(resource, MATCH(K115&amp;","&amp;L115,coords,0)),"Sea")</f>
        <v>Sea</v>
      </c>
      <c r="N115">
        <f>IFERROR(INDEX(strength, MATCH(K115&amp;","&amp;L115,coords,0)),0)</f>
        <v>0</v>
      </c>
      <c r="O115">
        <f t="shared" ca="1" si="14"/>
        <v>5</v>
      </c>
    </row>
    <row r="116" spans="1:15" x14ac:dyDescent="0.2">
      <c r="A116" s="1">
        <f>MOD(ROW()-54,COUNTA(coords))+1</f>
        <v>6</v>
      </c>
      <c r="B116" s="1">
        <f>FLOOR((ROW()-54)/COUNTA(coords),1)+1</f>
        <v>4</v>
      </c>
      <c r="C116" s="1">
        <f>INDEX(axial, MOD(ROW()-54,COUNTA(coords))+1)</f>
        <v>-2</v>
      </c>
      <c r="D116" s="1">
        <f>INDEX(horizontal, MOD(ROW()-54,COUNTA(horizontal))+1)</f>
        <v>-1</v>
      </c>
      <c r="E116" t="str">
        <f ca="1">IFERROR(INDEX(resource, MATCH(C116&amp;","&amp;D116,coords,0)),"Sea")</f>
        <v>Wood</v>
      </c>
      <c r="F116">
        <f ca="1">IFERROR(INDEX(strength, MATCH(C116&amp;","&amp;D116,coords,0)),0)</f>
        <v>3</v>
      </c>
      <c r="G116">
        <f t="shared" si="10"/>
        <v>-3</v>
      </c>
      <c r="H116">
        <f t="shared" si="11"/>
        <v>-1</v>
      </c>
      <c r="I116" t="str">
        <f>IFERROR(INDEX(resource, MATCH(G116&amp;","&amp;H116,coords,0)),"Sea")</f>
        <v>Sea</v>
      </c>
      <c r="J116">
        <f>IFERROR(INDEX(strength, MATCH(G116&amp;","&amp;H116,coords,0)),0)</f>
        <v>0</v>
      </c>
      <c r="K116">
        <f t="shared" si="12"/>
        <v>-2</v>
      </c>
      <c r="L116">
        <f t="shared" si="13"/>
        <v>0</v>
      </c>
      <c r="M116" t="str">
        <f ca="1">IFERROR(INDEX(resource, MATCH(K116&amp;","&amp;L116,coords,0)),"Sea")</f>
        <v>Brick</v>
      </c>
      <c r="N116">
        <f ca="1">IFERROR(INDEX(strength, MATCH(K116&amp;","&amp;L116,coords,0)),0)</f>
        <v>5</v>
      </c>
      <c r="O116">
        <f t="shared" ca="1" si="14"/>
        <v>8</v>
      </c>
    </row>
    <row r="117" spans="1:15" x14ac:dyDescent="0.2">
      <c r="A117" s="1">
        <f>MOD(ROW()-54,COUNTA(coords))+1</f>
        <v>7</v>
      </c>
      <c r="B117" s="1">
        <f>FLOOR((ROW()-54)/COUNTA(coords),1)+1</f>
        <v>4</v>
      </c>
      <c r="C117" s="1">
        <f>INDEX(axial, MOD(ROW()-54,COUNTA(coords))+1)</f>
        <v>-2</v>
      </c>
      <c r="D117" s="1">
        <f>INDEX(horizontal, MOD(ROW()-54,COUNTA(horizontal))+1)</f>
        <v>-2</v>
      </c>
      <c r="E117" t="str">
        <f ca="1">IFERROR(INDEX(resource, MATCH(C117&amp;","&amp;D117,coords,0)),"Sea")</f>
        <v>Sheep</v>
      </c>
      <c r="F117">
        <f ca="1">IFERROR(INDEX(strength, MATCH(C117&amp;","&amp;D117,coords,0)),0)</f>
        <v>4</v>
      </c>
      <c r="G117">
        <f t="shared" si="10"/>
        <v>-3</v>
      </c>
      <c r="H117">
        <f t="shared" si="11"/>
        <v>-2</v>
      </c>
      <c r="I117" t="str">
        <f>IFERROR(INDEX(resource, MATCH(G117&amp;","&amp;H117,coords,0)),"Sea")</f>
        <v>Sea</v>
      </c>
      <c r="J117">
        <f>IFERROR(INDEX(strength, MATCH(G117&amp;","&amp;H117,coords,0)),0)</f>
        <v>0</v>
      </c>
      <c r="K117">
        <f t="shared" si="12"/>
        <v>-2</v>
      </c>
      <c r="L117">
        <f t="shared" si="13"/>
        <v>-1</v>
      </c>
      <c r="M117" t="str">
        <f ca="1">IFERROR(INDEX(resource, MATCH(K117&amp;","&amp;L117,coords,0)),"Sea")</f>
        <v>Wood</v>
      </c>
      <c r="N117">
        <f ca="1">IFERROR(INDEX(strength, MATCH(K117&amp;","&amp;L117,coords,0)),0)</f>
        <v>3</v>
      </c>
      <c r="O117">
        <f t="shared" ca="1" si="14"/>
        <v>7</v>
      </c>
    </row>
    <row r="118" spans="1:15" x14ac:dyDescent="0.2">
      <c r="A118" s="1">
        <f>MOD(ROW()-54,COUNTA(coords))+1</f>
        <v>8</v>
      </c>
      <c r="B118" s="1">
        <f>FLOOR((ROW()-54)/COUNTA(coords),1)+1</f>
        <v>4</v>
      </c>
      <c r="C118" s="1">
        <f>INDEX(axial, MOD(ROW()-54,COUNTA(coords))+1)</f>
        <v>-1</v>
      </c>
      <c r="D118" s="1">
        <f>INDEX(horizontal, MOD(ROW()-54,COUNTA(horizontal))+1)</f>
        <v>-2</v>
      </c>
      <c r="E118" t="str">
        <f ca="1">IFERROR(INDEX(resource, MATCH(C118&amp;","&amp;D118,coords,0)),"Sea")</f>
        <v>Wood</v>
      </c>
      <c r="F118">
        <f ca="1">IFERROR(INDEX(strength, MATCH(C118&amp;","&amp;D118,coords,0)),0)</f>
        <v>1</v>
      </c>
      <c r="G118">
        <f t="shared" si="10"/>
        <v>-2</v>
      </c>
      <c r="H118">
        <f t="shared" si="11"/>
        <v>-2</v>
      </c>
      <c r="I118" t="str">
        <f ca="1">IFERROR(INDEX(resource, MATCH(G118&amp;","&amp;H118,coords,0)),"Sea")</f>
        <v>Sheep</v>
      </c>
      <c r="J118">
        <f ca="1">IFERROR(INDEX(strength, MATCH(G118&amp;","&amp;H118,coords,0)),0)</f>
        <v>4</v>
      </c>
      <c r="K118">
        <f t="shared" si="12"/>
        <v>-1</v>
      </c>
      <c r="L118">
        <f t="shared" si="13"/>
        <v>-1</v>
      </c>
      <c r="M118" t="str">
        <f ca="1">IFERROR(INDEX(resource, MATCH(K118&amp;","&amp;L118,coords,0)),"Sea")</f>
        <v>Desert</v>
      </c>
      <c r="N118">
        <f ca="1">IFERROR(INDEX(strength, MATCH(K118&amp;","&amp;L118,coords,0)),0)</f>
        <v>0</v>
      </c>
      <c r="O118">
        <f t="shared" ca="1" si="14"/>
        <v>5</v>
      </c>
    </row>
    <row r="119" spans="1:15" x14ac:dyDescent="0.2">
      <c r="A119" s="1">
        <f>MOD(ROW()-54,COUNTA(coords))+1</f>
        <v>9</v>
      </c>
      <c r="B119" s="1">
        <f>FLOOR((ROW()-54)/COUNTA(coords),1)+1</f>
        <v>4</v>
      </c>
      <c r="C119" s="1">
        <f>INDEX(axial, MOD(ROW()-54,COUNTA(coords))+1)</f>
        <v>0</v>
      </c>
      <c r="D119" s="1">
        <f>INDEX(horizontal, MOD(ROW()-54,COUNTA(horizontal))+1)</f>
        <v>-2</v>
      </c>
      <c r="E119" t="str">
        <f ca="1">IFERROR(INDEX(resource, MATCH(C119&amp;","&amp;D119,coords,0)),"Sea")</f>
        <v>Brick</v>
      </c>
      <c r="F119">
        <f ca="1">IFERROR(INDEX(strength, MATCH(C119&amp;","&amp;D119,coords,0)),0)</f>
        <v>2</v>
      </c>
      <c r="G119">
        <f t="shared" ref="G119:G167" si="15">C119+INDEX($P$41:$S$46, MATCH($B119, $O$41:$O$46, 0), MATCH(G$52, $P$47:$S$47, 0))</f>
        <v>-1</v>
      </c>
      <c r="H119">
        <f t="shared" ref="H119:H167" si="16">D119+INDEX($P$41:$S$46, MATCH($B119, $O$41:$O$46, 0), MATCH(H$52, $P$47:$S$47, 0))</f>
        <v>-2</v>
      </c>
      <c r="I119" t="str">
        <f ca="1">IFERROR(INDEX(resource, MATCH(G119&amp;","&amp;H119,coords,0)),"Sea")</f>
        <v>Wood</v>
      </c>
      <c r="J119">
        <f ca="1">IFERROR(INDEX(strength, MATCH(G119&amp;","&amp;H119,coords,0)),0)</f>
        <v>1</v>
      </c>
      <c r="K119">
        <f t="shared" ref="K119:K167" si="17">C119+INDEX($P$41:$S$46, MATCH($B119, $O$41:$O$46, 0), MATCH(K$52, $P$47:$S$47, 0))</f>
        <v>0</v>
      </c>
      <c r="L119">
        <f t="shared" ref="L119:L167" si="18">D119+INDEX($P$41:$S$46, MATCH($B119, $O$41:$O$46, 0), MATCH(L$52, $P$47:$S$47, 0))</f>
        <v>-1</v>
      </c>
      <c r="M119" t="str">
        <f ca="1">IFERROR(INDEX(resource, MATCH(K119&amp;","&amp;L119,coords,0)),"Sea")</f>
        <v>Wheat</v>
      </c>
      <c r="N119">
        <f ca="1">IFERROR(INDEX(strength, MATCH(K119&amp;","&amp;L119,coords,0)),0)</f>
        <v>5</v>
      </c>
      <c r="O119">
        <f t="shared" ref="O119:O167" ca="1" si="19">F119+J119+N119</f>
        <v>8</v>
      </c>
    </row>
    <row r="120" spans="1:15" x14ac:dyDescent="0.2">
      <c r="A120" s="1">
        <f>MOD(ROW()-54,COUNTA(coords))+1</f>
        <v>10</v>
      </c>
      <c r="B120" s="1">
        <f>FLOOR((ROW()-54)/COUNTA(coords),1)+1</f>
        <v>4</v>
      </c>
      <c r="C120" s="1">
        <f>INDEX(axial, MOD(ROW()-54,COUNTA(coords))+1)</f>
        <v>1</v>
      </c>
      <c r="D120" s="1">
        <f>INDEX(horizontal, MOD(ROW()-54,COUNTA(horizontal))+1)</f>
        <v>-1</v>
      </c>
      <c r="E120" t="str">
        <f ca="1">IFERROR(INDEX(resource, MATCH(C120&amp;","&amp;D120,coords,0)),"Sea")</f>
        <v>Ore</v>
      </c>
      <c r="F120">
        <f ca="1">IFERROR(INDEX(strength, MATCH(C120&amp;","&amp;D120,coords,0)),0)</f>
        <v>3</v>
      </c>
      <c r="G120">
        <f t="shared" si="15"/>
        <v>0</v>
      </c>
      <c r="H120">
        <f t="shared" si="16"/>
        <v>-1</v>
      </c>
      <c r="I120" t="str">
        <f ca="1">IFERROR(INDEX(resource, MATCH(G120&amp;","&amp;H120,coords,0)),"Sea")</f>
        <v>Wheat</v>
      </c>
      <c r="J120">
        <f ca="1">IFERROR(INDEX(strength, MATCH(G120&amp;","&amp;H120,coords,0)),0)</f>
        <v>5</v>
      </c>
      <c r="K120">
        <f t="shared" si="17"/>
        <v>1</v>
      </c>
      <c r="L120">
        <f t="shared" si="18"/>
        <v>0</v>
      </c>
      <c r="M120" t="str">
        <f ca="1">IFERROR(INDEX(resource, MATCH(K120&amp;","&amp;L120,coords,0)),"Sea")</f>
        <v>Wheat</v>
      </c>
      <c r="N120">
        <f ca="1">IFERROR(INDEX(strength, MATCH(K120&amp;","&amp;L120,coords,0)),0)</f>
        <v>2</v>
      </c>
      <c r="O120">
        <f t="shared" ca="1" si="19"/>
        <v>10</v>
      </c>
    </row>
    <row r="121" spans="1:15" x14ac:dyDescent="0.2">
      <c r="A121" s="1">
        <f>MOD(ROW()-54,COUNTA(coords))+1</f>
        <v>11</v>
      </c>
      <c r="B121" s="1">
        <f>FLOOR((ROW()-54)/COUNTA(coords),1)+1</f>
        <v>4</v>
      </c>
      <c r="C121" s="1">
        <f>INDEX(axial, MOD(ROW()-54,COUNTA(coords))+1)</f>
        <v>2</v>
      </c>
      <c r="D121" s="1">
        <f>INDEX(horizontal, MOD(ROW()-54,COUNTA(horizontal))+1)</f>
        <v>0</v>
      </c>
      <c r="E121" t="str">
        <f ca="1">IFERROR(INDEX(resource, MATCH(C121&amp;","&amp;D121,coords,0)),"Sea")</f>
        <v>Brick</v>
      </c>
      <c r="F121">
        <f ca="1">IFERROR(INDEX(strength, MATCH(C121&amp;","&amp;D121,coords,0)),0)</f>
        <v>5</v>
      </c>
      <c r="G121">
        <f t="shared" si="15"/>
        <v>1</v>
      </c>
      <c r="H121">
        <f t="shared" si="16"/>
        <v>0</v>
      </c>
      <c r="I121" t="str">
        <f ca="1">IFERROR(INDEX(resource, MATCH(G121&amp;","&amp;H121,coords,0)),"Sea")</f>
        <v>Wheat</v>
      </c>
      <c r="J121">
        <f ca="1">IFERROR(INDEX(strength, MATCH(G121&amp;","&amp;H121,coords,0)),0)</f>
        <v>2</v>
      </c>
      <c r="K121">
        <f t="shared" si="17"/>
        <v>2</v>
      </c>
      <c r="L121">
        <f t="shared" si="18"/>
        <v>1</v>
      </c>
      <c r="M121" t="str">
        <f ca="1">IFERROR(INDEX(resource, MATCH(K121&amp;","&amp;L121,coords,0)),"Sea")</f>
        <v>Wheat</v>
      </c>
      <c r="N121">
        <f ca="1">IFERROR(INDEX(strength, MATCH(K121&amp;","&amp;L121,coords,0)),0)</f>
        <v>3</v>
      </c>
      <c r="O121">
        <f t="shared" ca="1" si="19"/>
        <v>10</v>
      </c>
    </row>
    <row r="122" spans="1:15" x14ac:dyDescent="0.2">
      <c r="A122" s="1">
        <f>MOD(ROW()-54,COUNTA(coords))+1</f>
        <v>12</v>
      </c>
      <c r="B122" s="1">
        <f>FLOOR((ROW()-54)/COUNTA(coords),1)+1</f>
        <v>4</v>
      </c>
      <c r="C122" s="1">
        <f>INDEX(axial, MOD(ROW()-54,COUNTA(coords))+1)</f>
        <v>2</v>
      </c>
      <c r="D122" s="1">
        <f>INDEX(horizontal, MOD(ROW()-54,COUNTA(horizontal))+1)</f>
        <v>1</v>
      </c>
      <c r="E122" t="str">
        <f ca="1">IFERROR(INDEX(resource, MATCH(C122&amp;","&amp;D122,coords,0)),"Sea")</f>
        <v>Wheat</v>
      </c>
      <c r="F122">
        <f ca="1">IFERROR(INDEX(strength, MATCH(C122&amp;","&amp;D122,coords,0)),0)</f>
        <v>3</v>
      </c>
      <c r="G122">
        <f t="shared" si="15"/>
        <v>1</v>
      </c>
      <c r="H122">
        <f t="shared" si="16"/>
        <v>1</v>
      </c>
      <c r="I122" t="str">
        <f ca="1">IFERROR(INDEX(resource, MATCH(G122&amp;","&amp;H122,coords,0)),"Sea")</f>
        <v>Wood</v>
      </c>
      <c r="J122">
        <f ca="1">IFERROR(INDEX(strength, MATCH(G122&amp;","&amp;H122,coords,0)),0)</f>
        <v>4</v>
      </c>
      <c r="K122">
        <f t="shared" si="17"/>
        <v>2</v>
      </c>
      <c r="L122">
        <f t="shared" si="18"/>
        <v>2</v>
      </c>
      <c r="M122" t="str">
        <f ca="1">IFERROR(INDEX(resource, MATCH(K122&amp;","&amp;L122,coords,0)),"Sea")</f>
        <v>Sheep</v>
      </c>
      <c r="N122">
        <f ca="1">IFERROR(INDEX(strength, MATCH(K122&amp;","&amp;L122,coords,0)),0)</f>
        <v>4</v>
      </c>
      <c r="O122">
        <f t="shared" ca="1" si="19"/>
        <v>11</v>
      </c>
    </row>
    <row r="123" spans="1:15" x14ac:dyDescent="0.2">
      <c r="A123" s="1">
        <f>MOD(ROW()-54,COUNTA(coords))+1</f>
        <v>13</v>
      </c>
      <c r="B123" s="1">
        <f>FLOOR((ROW()-54)/COUNTA(coords),1)+1</f>
        <v>4</v>
      </c>
      <c r="C123" s="1">
        <f>INDEX(axial, MOD(ROW()-54,COUNTA(coords))+1)</f>
        <v>1</v>
      </c>
      <c r="D123" s="1">
        <f>INDEX(horizontal, MOD(ROW()-54,COUNTA(horizontal))+1)</f>
        <v>1</v>
      </c>
      <c r="E123" t="str">
        <f ca="1">IFERROR(INDEX(resource, MATCH(C123&amp;","&amp;D123,coords,0)),"Sea")</f>
        <v>Wood</v>
      </c>
      <c r="F123">
        <f ca="1">IFERROR(INDEX(strength, MATCH(C123&amp;","&amp;D123,coords,0)),0)</f>
        <v>4</v>
      </c>
      <c r="G123">
        <f t="shared" si="15"/>
        <v>0</v>
      </c>
      <c r="H123">
        <f t="shared" si="16"/>
        <v>1</v>
      </c>
      <c r="I123" t="str">
        <f ca="1">IFERROR(INDEX(resource, MATCH(G123&amp;","&amp;H123,coords,0)),"Sea")</f>
        <v>Sheep</v>
      </c>
      <c r="J123">
        <f ca="1">IFERROR(INDEX(strength, MATCH(G123&amp;","&amp;H123,coords,0)),0)</f>
        <v>3</v>
      </c>
      <c r="K123">
        <f t="shared" si="17"/>
        <v>1</v>
      </c>
      <c r="L123">
        <f t="shared" si="18"/>
        <v>2</v>
      </c>
      <c r="M123" t="str">
        <f ca="1">IFERROR(INDEX(resource, MATCH(K123&amp;","&amp;L123,coords,0)),"Sea")</f>
        <v>Sheep</v>
      </c>
      <c r="N123">
        <f ca="1">IFERROR(INDEX(strength, MATCH(K123&amp;","&amp;L123,coords,0)),0)</f>
        <v>1</v>
      </c>
      <c r="O123">
        <f t="shared" ca="1" si="19"/>
        <v>8</v>
      </c>
    </row>
    <row r="124" spans="1:15" x14ac:dyDescent="0.2">
      <c r="A124" s="1">
        <f>MOD(ROW()-54,COUNTA(coords))+1</f>
        <v>14</v>
      </c>
      <c r="B124" s="1">
        <f>FLOOR((ROW()-54)/COUNTA(coords),1)+1</f>
        <v>4</v>
      </c>
      <c r="C124" s="1">
        <f>INDEX(axial, MOD(ROW()-54,COUNTA(coords))+1)</f>
        <v>0</v>
      </c>
      <c r="D124" s="1">
        <f>INDEX(horizontal, MOD(ROW()-54,COUNTA(horizontal))+1)</f>
        <v>1</v>
      </c>
      <c r="E124" t="str">
        <f ca="1">IFERROR(INDEX(resource, MATCH(C124&amp;","&amp;D124,coords,0)),"Sea")</f>
        <v>Sheep</v>
      </c>
      <c r="F124">
        <f ca="1">IFERROR(INDEX(strength, MATCH(C124&amp;","&amp;D124,coords,0)),0)</f>
        <v>3</v>
      </c>
      <c r="G124">
        <f t="shared" si="15"/>
        <v>-1</v>
      </c>
      <c r="H124">
        <f t="shared" si="16"/>
        <v>1</v>
      </c>
      <c r="I124" t="str">
        <f ca="1">IFERROR(INDEX(resource, MATCH(G124&amp;","&amp;H124,coords,0)),"Sea")</f>
        <v>Ore</v>
      </c>
      <c r="J124">
        <f ca="1">IFERROR(INDEX(strength, MATCH(G124&amp;","&amp;H124,coords,0)),0)</f>
        <v>2</v>
      </c>
      <c r="K124">
        <f t="shared" si="17"/>
        <v>0</v>
      </c>
      <c r="L124">
        <f t="shared" si="18"/>
        <v>2</v>
      </c>
      <c r="M124" t="str">
        <f ca="1">IFERROR(INDEX(resource, MATCH(K124&amp;","&amp;L124,coords,0)),"Sea")</f>
        <v>Ore</v>
      </c>
      <c r="N124">
        <f ca="1">IFERROR(INDEX(strength, MATCH(K124&amp;","&amp;L124,coords,0)),0)</f>
        <v>5</v>
      </c>
      <c r="O124">
        <f t="shared" ca="1" si="19"/>
        <v>10</v>
      </c>
    </row>
    <row r="125" spans="1:15" x14ac:dyDescent="0.2">
      <c r="A125" s="1">
        <f>MOD(ROW()-54,COUNTA(coords))+1</f>
        <v>15</v>
      </c>
      <c r="B125" s="1">
        <f>FLOOR((ROW()-54)/COUNTA(coords),1)+1</f>
        <v>4</v>
      </c>
      <c r="C125" s="1">
        <f>INDEX(axial, MOD(ROW()-54,COUNTA(coords))+1)</f>
        <v>-1</v>
      </c>
      <c r="D125" s="1">
        <f>INDEX(horizontal, MOD(ROW()-54,COUNTA(horizontal))+1)</f>
        <v>0</v>
      </c>
      <c r="E125" t="str">
        <f ca="1">IFERROR(INDEX(resource, MATCH(C125&amp;","&amp;D125,coords,0)),"Sea")</f>
        <v>Wood</v>
      </c>
      <c r="F125">
        <f ca="1">IFERROR(INDEX(strength, MATCH(C125&amp;","&amp;D125,coords,0)),0)</f>
        <v>4</v>
      </c>
      <c r="G125">
        <f t="shared" si="15"/>
        <v>-2</v>
      </c>
      <c r="H125">
        <f t="shared" si="16"/>
        <v>0</v>
      </c>
      <c r="I125" t="str">
        <f ca="1">IFERROR(INDEX(resource, MATCH(G125&amp;","&amp;H125,coords,0)),"Sea")</f>
        <v>Brick</v>
      </c>
      <c r="J125">
        <f ca="1">IFERROR(INDEX(strength, MATCH(G125&amp;","&amp;H125,coords,0)),0)</f>
        <v>5</v>
      </c>
      <c r="K125">
        <f t="shared" si="17"/>
        <v>-1</v>
      </c>
      <c r="L125">
        <f t="shared" si="18"/>
        <v>1</v>
      </c>
      <c r="M125" t="str">
        <f ca="1">IFERROR(INDEX(resource, MATCH(K125&amp;","&amp;L125,coords,0)),"Sea")</f>
        <v>Ore</v>
      </c>
      <c r="N125">
        <f ca="1">IFERROR(INDEX(strength, MATCH(K125&amp;","&amp;L125,coords,0)),0)</f>
        <v>2</v>
      </c>
      <c r="O125">
        <f t="shared" ca="1" si="19"/>
        <v>11</v>
      </c>
    </row>
    <row r="126" spans="1:15" x14ac:dyDescent="0.2">
      <c r="A126" s="1">
        <f>MOD(ROW()-54,COUNTA(coords))+1</f>
        <v>16</v>
      </c>
      <c r="B126" s="1">
        <f>FLOOR((ROW()-54)/COUNTA(coords),1)+1</f>
        <v>4</v>
      </c>
      <c r="C126" s="1">
        <f>INDEX(axial, MOD(ROW()-54,COUNTA(coords))+1)</f>
        <v>-1</v>
      </c>
      <c r="D126" s="1">
        <f>INDEX(horizontal, MOD(ROW()-54,COUNTA(horizontal))+1)</f>
        <v>-1</v>
      </c>
      <c r="E126" t="str">
        <f ca="1">IFERROR(INDEX(resource, MATCH(C126&amp;","&amp;D126,coords,0)),"Sea")</f>
        <v>Desert</v>
      </c>
      <c r="F126">
        <f ca="1">IFERROR(INDEX(strength, MATCH(C126&amp;","&amp;D126,coords,0)),0)</f>
        <v>0</v>
      </c>
      <c r="G126">
        <f t="shared" si="15"/>
        <v>-2</v>
      </c>
      <c r="H126">
        <f t="shared" si="16"/>
        <v>-1</v>
      </c>
      <c r="I126" t="str">
        <f ca="1">IFERROR(INDEX(resource, MATCH(G126&amp;","&amp;H126,coords,0)),"Sea")</f>
        <v>Wood</v>
      </c>
      <c r="J126">
        <f ca="1">IFERROR(INDEX(strength, MATCH(G126&amp;","&amp;H126,coords,0)),0)</f>
        <v>3</v>
      </c>
      <c r="K126">
        <f t="shared" si="17"/>
        <v>-1</v>
      </c>
      <c r="L126">
        <f t="shared" si="18"/>
        <v>0</v>
      </c>
      <c r="M126" t="str">
        <f ca="1">IFERROR(INDEX(resource, MATCH(K126&amp;","&amp;L126,coords,0)),"Sea")</f>
        <v>Wood</v>
      </c>
      <c r="N126">
        <f ca="1">IFERROR(INDEX(strength, MATCH(K126&amp;","&amp;L126,coords,0)),0)</f>
        <v>4</v>
      </c>
      <c r="O126">
        <f t="shared" ca="1" si="19"/>
        <v>7</v>
      </c>
    </row>
    <row r="127" spans="1:15" x14ac:dyDescent="0.2">
      <c r="A127" s="1">
        <f>MOD(ROW()-54,COUNTA(coords))+1</f>
        <v>17</v>
      </c>
      <c r="B127" s="1">
        <f>FLOOR((ROW()-54)/COUNTA(coords),1)+1</f>
        <v>4</v>
      </c>
      <c r="C127" s="1">
        <f>INDEX(axial, MOD(ROW()-54,COUNTA(coords))+1)</f>
        <v>0</v>
      </c>
      <c r="D127" s="1">
        <f>INDEX(horizontal, MOD(ROW()-54,COUNTA(horizontal))+1)</f>
        <v>-1</v>
      </c>
      <c r="E127" t="str">
        <f ca="1">IFERROR(INDEX(resource, MATCH(C127&amp;","&amp;D127,coords,0)),"Sea")</f>
        <v>Wheat</v>
      </c>
      <c r="F127">
        <f ca="1">IFERROR(INDEX(strength, MATCH(C127&amp;","&amp;D127,coords,0)),0)</f>
        <v>5</v>
      </c>
      <c r="G127">
        <f t="shared" si="15"/>
        <v>-1</v>
      </c>
      <c r="H127">
        <f t="shared" si="16"/>
        <v>-1</v>
      </c>
      <c r="I127" t="str">
        <f ca="1">IFERROR(INDEX(resource, MATCH(G127&amp;","&amp;H127,coords,0)),"Sea")</f>
        <v>Desert</v>
      </c>
      <c r="J127">
        <f ca="1">IFERROR(INDEX(strength, MATCH(G127&amp;","&amp;H127,coords,0)),0)</f>
        <v>0</v>
      </c>
      <c r="K127">
        <f t="shared" si="17"/>
        <v>0</v>
      </c>
      <c r="L127">
        <f t="shared" si="18"/>
        <v>0</v>
      </c>
      <c r="M127" t="str">
        <f ca="1">IFERROR(INDEX(resource, MATCH(K127&amp;","&amp;L127,coords,0)),"Sea")</f>
        <v>Wheat</v>
      </c>
      <c r="N127">
        <f ca="1">IFERROR(INDEX(strength, MATCH(K127&amp;","&amp;L127,coords,0)),0)</f>
        <v>2</v>
      </c>
      <c r="O127">
        <f t="shared" ca="1" si="19"/>
        <v>7</v>
      </c>
    </row>
    <row r="128" spans="1:15" x14ac:dyDescent="0.2">
      <c r="A128" s="1">
        <f>MOD(ROW()-54,COUNTA(coords))+1</f>
        <v>18</v>
      </c>
      <c r="B128" s="1">
        <f>FLOOR((ROW()-54)/COUNTA(coords),1)+1</f>
        <v>4</v>
      </c>
      <c r="C128" s="1">
        <f>INDEX(axial, MOD(ROW()-54,COUNTA(coords))+1)</f>
        <v>1</v>
      </c>
      <c r="D128" s="1">
        <f>INDEX(horizontal, MOD(ROW()-54,COUNTA(horizontal))+1)</f>
        <v>0</v>
      </c>
      <c r="E128" t="str">
        <f ca="1">IFERROR(INDEX(resource, MATCH(C128&amp;","&amp;D128,coords,0)),"Sea")</f>
        <v>Wheat</v>
      </c>
      <c r="F128">
        <f ca="1">IFERROR(INDEX(strength, MATCH(C128&amp;","&amp;D128,coords,0)),0)</f>
        <v>2</v>
      </c>
      <c r="G128">
        <f t="shared" si="15"/>
        <v>0</v>
      </c>
      <c r="H128">
        <f t="shared" si="16"/>
        <v>0</v>
      </c>
      <c r="I128" t="str">
        <f ca="1">IFERROR(INDEX(resource, MATCH(G128&amp;","&amp;H128,coords,0)),"Sea")</f>
        <v>Wheat</v>
      </c>
      <c r="J128">
        <f ca="1">IFERROR(INDEX(strength, MATCH(G128&amp;","&amp;H128,coords,0)),0)</f>
        <v>2</v>
      </c>
      <c r="K128">
        <f t="shared" si="17"/>
        <v>1</v>
      </c>
      <c r="L128">
        <f t="shared" si="18"/>
        <v>1</v>
      </c>
      <c r="M128" t="str">
        <f ca="1">IFERROR(INDEX(resource, MATCH(K128&amp;","&amp;L128,coords,0)),"Sea")</f>
        <v>Wood</v>
      </c>
      <c r="N128">
        <f ca="1">IFERROR(INDEX(strength, MATCH(K128&amp;","&amp;L128,coords,0)),0)</f>
        <v>4</v>
      </c>
      <c r="O128">
        <f t="shared" ca="1" si="19"/>
        <v>8</v>
      </c>
    </row>
    <row r="129" spans="1:15" x14ac:dyDescent="0.2">
      <c r="A129" s="1">
        <f>MOD(ROW()-54,COUNTA(coords))+1</f>
        <v>19</v>
      </c>
      <c r="B129" s="1">
        <f>FLOOR((ROW()-54)/COUNTA(coords),1)+1</f>
        <v>4</v>
      </c>
      <c r="C129" s="1">
        <f>INDEX(axial, MOD(ROW()-54,COUNTA(coords))+1)</f>
        <v>0</v>
      </c>
      <c r="D129" s="1">
        <f>INDEX(horizontal, MOD(ROW()-54,COUNTA(horizontal))+1)</f>
        <v>0</v>
      </c>
      <c r="E129" t="str">
        <f ca="1">IFERROR(INDEX(resource, MATCH(C129&amp;","&amp;D129,coords,0)),"Sea")</f>
        <v>Wheat</v>
      </c>
      <c r="F129">
        <f ca="1">IFERROR(INDEX(strength, MATCH(C129&amp;","&amp;D129,coords,0)),0)</f>
        <v>2</v>
      </c>
      <c r="G129">
        <f t="shared" si="15"/>
        <v>-1</v>
      </c>
      <c r="H129">
        <f t="shared" si="16"/>
        <v>0</v>
      </c>
      <c r="I129" t="str">
        <f ca="1">IFERROR(INDEX(resource, MATCH(G129&amp;","&amp;H129,coords,0)),"Sea")</f>
        <v>Wood</v>
      </c>
      <c r="J129">
        <f ca="1">IFERROR(INDEX(strength, MATCH(G129&amp;","&amp;H129,coords,0)),0)</f>
        <v>4</v>
      </c>
      <c r="K129">
        <f t="shared" si="17"/>
        <v>0</v>
      </c>
      <c r="L129">
        <f t="shared" si="18"/>
        <v>1</v>
      </c>
      <c r="M129" t="str">
        <f ca="1">IFERROR(INDEX(resource, MATCH(K129&amp;","&amp;L129,coords,0)),"Sea")</f>
        <v>Sheep</v>
      </c>
      <c r="N129">
        <f ca="1">IFERROR(INDEX(strength, MATCH(K129&amp;","&amp;L129,coords,0)),0)</f>
        <v>3</v>
      </c>
      <c r="O129">
        <f t="shared" ca="1" si="19"/>
        <v>9</v>
      </c>
    </row>
    <row r="130" spans="1:15" x14ac:dyDescent="0.2">
      <c r="A130" s="1">
        <f>MOD(ROW()-54,COUNTA(coords))+1</f>
        <v>1</v>
      </c>
      <c r="B130" s="1">
        <f>FLOOR((ROW()-54)/COUNTA(coords),1)+1</f>
        <v>5</v>
      </c>
      <c r="C130" s="1">
        <f>INDEX(axial, MOD(ROW()-54,COUNTA(coords))+1)</f>
        <v>2</v>
      </c>
      <c r="D130" s="1">
        <f>INDEX(horizontal, MOD(ROW()-54,COUNTA(horizontal))+1)</f>
        <v>2</v>
      </c>
      <c r="E130" t="str">
        <f ca="1">IFERROR(INDEX(resource, MATCH(C130&amp;","&amp;D130,coords,0)),"Sea")</f>
        <v>Sheep</v>
      </c>
      <c r="F130">
        <f ca="1">IFERROR(INDEX(strength, MATCH(C130&amp;","&amp;D130,coords,0)),0)</f>
        <v>4</v>
      </c>
      <c r="G130">
        <f t="shared" si="15"/>
        <v>2</v>
      </c>
      <c r="H130">
        <f t="shared" si="16"/>
        <v>3</v>
      </c>
      <c r="I130" t="str">
        <f>IFERROR(INDEX(resource, MATCH(G130&amp;","&amp;H130,coords,0)),"Sea")</f>
        <v>Sea</v>
      </c>
      <c r="J130">
        <f>IFERROR(INDEX(strength, MATCH(G130&amp;","&amp;H130,coords,0)),0)</f>
        <v>0</v>
      </c>
      <c r="K130">
        <f t="shared" si="17"/>
        <v>3</v>
      </c>
      <c r="L130">
        <f t="shared" si="18"/>
        <v>3</v>
      </c>
      <c r="M130" t="str">
        <f>IFERROR(INDEX(resource, MATCH(K130&amp;","&amp;L130,coords,0)),"Sea")</f>
        <v>Sea</v>
      </c>
      <c r="N130">
        <f>IFERROR(INDEX(strength, MATCH(K130&amp;","&amp;L130,coords,0)),0)</f>
        <v>0</v>
      </c>
      <c r="O130">
        <f t="shared" ca="1" si="19"/>
        <v>4</v>
      </c>
    </row>
    <row r="131" spans="1:15" x14ac:dyDescent="0.2">
      <c r="A131" s="1">
        <f>MOD(ROW()-54,COUNTA(coords))+1</f>
        <v>2</v>
      </c>
      <c r="B131" s="1">
        <f>FLOOR((ROW()-54)/COUNTA(coords),1)+1</f>
        <v>5</v>
      </c>
      <c r="C131" s="1">
        <f>INDEX(axial, MOD(ROW()-54,COUNTA(coords))+1)</f>
        <v>1</v>
      </c>
      <c r="D131" s="1">
        <f>INDEX(horizontal, MOD(ROW()-54,COUNTA(horizontal))+1)</f>
        <v>2</v>
      </c>
      <c r="E131" t="str">
        <f ca="1">IFERROR(INDEX(resource, MATCH(C131&amp;","&amp;D131,coords,0)),"Sea")</f>
        <v>Sheep</v>
      </c>
      <c r="F131">
        <f ca="1">IFERROR(INDEX(strength, MATCH(C131&amp;","&amp;D131,coords,0)),0)</f>
        <v>1</v>
      </c>
      <c r="G131">
        <f t="shared" si="15"/>
        <v>1</v>
      </c>
      <c r="H131">
        <f t="shared" si="16"/>
        <v>3</v>
      </c>
      <c r="I131" t="str">
        <f>IFERROR(INDEX(resource, MATCH(G131&amp;","&amp;H131,coords,0)),"Sea")</f>
        <v>Sea</v>
      </c>
      <c r="J131">
        <f>IFERROR(INDEX(strength, MATCH(G131&amp;","&amp;H131,coords,0)),0)</f>
        <v>0</v>
      </c>
      <c r="K131">
        <f t="shared" si="17"/>
        <v>2</v>
      </c>
      <c r="L131">
        <f t="shared" si="18"/>
        <v>3</v>
      </c>
      <c r="M131" t="str">
        <f>IFERROR(INDEX(resource, MATCH(K131&amp;","&amp;L131,coords,0)),"Sea")</f>
        <v>Sea</v>
      </c>
      <c r="N131">
        <f>IFERROR(INDEX(strength, MATCH(K131&amp;","&amp;L131,coords,0)),0)</f>
        <v>0</v>
      </c>
      <c r="O131">
        <f t="shared" ca="1" si="19"/>
        <v>1</v>
      </c>
    </row>
    <row r="132" spans="1:15" x14ac:dyDescent="0.2">
      <c r="A132" s="1">
        <f>MOD(ROW()-54,COUNTA(coords))+1</f>
        <v>3</v>
      </c>
      <c r="B132" s="1">
        <f>FLOOR((ROW()-54)/COUNTA(coords),1)+1</f>
        <v>5</v>
      </c>
      <c r="C132" s="1">
        <f>INDEX(axial, MOD(ROW()-54,COUNTA(coords))+1)</f>
        <v>0</v>
      </c>
      <c r="D132" s="1">
        <f>INDEX(horizontal, MOD(ROW()-54,COUNTA(horizontal))+1)</f>
        <v>2</v>
      </c>
      <c r="E132" t="str">
        <f ca="1">IFERROR(INDEX(resource, MATCH(C132&amp;","&amp;D132,coords,0)),"Sea")</f>
        <v>Ore</v>
      </c>
      <c r="F132">
        <f ca="1">IFERROR(INDEX(strength, MATCH(C132&amp;","&amp;D132,coords,0)),0)</f>
        <v>5</v>
      </c>
      <c r="G132">
        <f t="shared" si="15"/>
        <v>0</v>
      </c>
      <c r="H132">
        <f t="shared" si="16"/>
        <v>3</v>
      </c>
      <c r="I132" t="str">
        <f>IFERROR(INDEX(resource, MATCH(G132&amp;","&amp;H132,coords,0)),"Sea")</f>
        <v>Sea</v>
      </c>
      <c r="J132">
        <f>IFERROR(INDEX(strength, MATCH(G132&amp;","&amp;H132,coords,0)),0)</f>
        <v>0</v>
      </c>
      <c r="K132">
        <f t="shared" si="17"/>
        <v>1</v>
      </c>
      <c r="L132">
        <f t="shared" si="18"/>
        <v>3</v>
      </c>
      <c r="M132" t="str">
        <f>IFERROR(INDEX(resource, MATCH(K132&amp;","&amp;L132,coords,0)),"Sea")</f>
        <v>Sea</v>
      </c>
      <c r="N132">
        <f>IFERROR(INDEX(strength, MATCH(K132&amp;","&amp;L132,coords,0)),0)</f>
        <v>0</v>
      </c>
      <c r="O132">
        <f t="shared" ca="1" si="19"/>
        <v>5</v>
      </c>
    </row>
    <row r="133" spans="1:15" x14ac:dyDescent="0.2">
      <c r="A133" s="1">
        <f>MOD(ROW()-54,COUNTA(coords))+1</f>
        <v>4</v>
      </c>
      <c r="B133" s="1">
        <f>FLOOR((ROW()-54)/COUNTA(coords),1)+1</f>
        <v>5</v>
      </c>
      <c r="C133" s="1">
        <f>INDEX(axial, MOD(ROW()-54,COUNTA(coords))+1)</f>
        <v>-1</v>
      </c>
      <c r="D133" s="1">
        <f>INDEX(horizontal, MOD(ROW()-54,COUNTA(horizontal))+1)</f>
        <v>1</v>
      </c>
      <c r="E133" t="str">
        <f ca="1">IFERROR(INDEX(resource, MATCH(C133&amp;","&amp;D133,coords,0)),"Sea")</f>
        <v>Ore</v>
      </c>
      <c r="F133">
        <f ca="1">IFERROR(INDEX(strength, MATCH(C133&amp;","&amp;D133,coords,0)),0)</f>
        <v>2</v>
      </c>
      <c r="G133">
        <f t="shared" si="15"/>
        <v>-1</v>
      </c>
      <c r="H133">
        <f t="shared" si="16"/>
        <v>2</v>
      </c>
      <c r="I133" t="str">
        <f>IFERROR(INDEX(resource, MATCH(G133&amp;","&amp;H133,coords,0)),"Sea")</f>
        <v>Sea</v>
      </c>
      <c r="J133">
        <f>IFERROR(INDEX(strength, MATCH(G133&amp;","&amp;H133,coords,0)),0)</f>
        <v>0</v>
      </c>
      <c r="K133">
        <f t="shared" si="17"/>
        <v>0</v>
      </c>
      <c r="L133">
        <f t="shared" si="18"/>
        <v>2</v>
      </c>
      <c r="M133" t="str">
        <f ca="1">IFERROR(INDEX(resource, MATCH(K133&amp;","&amp;L133,coords,0)),"Sea")</f>
        <v>Ore</v>
      </c>
      <c r="N133">
        <f ca="1">IFERROR(INDEX(strength, MATCH(K133&amp;","&amp;L133,coords,0)),0)</f>
        <v>5</v>
      </c>
      <c r="O133">
        <f t="shared" ca="1" si="19"/>
        <v>7</v>
      </c>
    </row>
    <row r="134" spans="1:15" x14ac:dyDescent="0.2">
      <c r="A134" s="1">
        <f>MOD(ROW()-54,COUNTA(coords))+1</f>
        <v>5</v>
      </c>
      <c r="B134" s="1">
        <f>FLOOR((ROW()-54)/COUNTA(coords),1)+1</f>
        <v>5</v>
      </c>
      <c r="C134" s="1">
        <f>INDEX(axial, MOD(ROW()-54,COUNTA(coords))+1)</f>
        <v>-2</v>
      </c>
      <c r="D134" s="1">
        <f>INDEX(horizontal, MOD(ROW()-54,COUNTA(horizontal))+1)</f>
        <v>0</v>
      </c>
      <c r="E134" t="str">
        <f ca="1">IFERROR(INDEX(resource, MATCH(C134&amp;","&amp;D134,coords,0)),"Sea")</f>
        <v>Brick</v>
      </c>
      <c r="F134">
        <f ca="1">IFERROR(INDEX(strength, MATCH(C134&amp;","&amp;D134,coords,0)),0)</f>
        <v>5</v>
      </c>
      <c r="G134">
        <f t="shared" si="15"/>
        <v>-2</v>
      </c>
      <c r="H134">
        <f t="shared" si="16"/>
        <v>1</v>
      </c>
      <c r="I134" t="str">
        <f>IFERROR(INDEX(resource, MATCH(G134&amp;","&amp;H134,coords,0)),"Sea")</f>
        <v>Sea</v>
      </c>
      <c r="J134">
        <f>IFERROR(INDEX(strength, MATCH(G134&amp;","&amp;H134,coords,0)),0)</f>
        <v>0</v>
      </c>
      <c r="K134">
        <f t="shared" si="17"/>
        <v>-1</v>
      </c>
      <c r="L134">
        <f t="shared" si="18"/>
        <v>1</v>
      </c>
      <c r="M134" t="str">
        <f ca="1">IFERROR(INDEX(resource, MATCH(K134&amp;","&amp;L134,coords,0)),"Sea")</f>
        <v>Ore</v>
      </c>
      <c r="N134">
        <f ca="1">IFERROR(INDEX(strength, MATCH(K134&amp;","&amp;L134,coords,0)),0)</f>
        <v>2</v>
      </c>
      <c r="O134">
        <f t="shared" ca="1" si="19"/>
        <v>7</v>
      </c>
    </row>
    <row r="135" spans="1:15" x14ac:dyDescent="0.2">
      <c r="A135" s="1">
        <f>MOD(ROW()-54,COUNTA(coords))+1</f>
        <v>6</v>
      </c>
      <c r="B135" s="1">
        <f>FLOOR((ROW()-54)/COUNTA(coords),1)+1</f>
        <v>5</v>
      </c>
      <c r="C135" s="1">
        <f>INDEX(axial, MOD(ROW()-54,COUNTA(coords))+1)</f>
        <v>-2</v>
      </c>
      <c r="D135" s="1">
        <f>INDEX(horizontal, MOD(ROW()-54,COUNTA(horizontal))+1)</f>
        <v>-1</v>
      </c>
      <c r="E135" t="str">
        <f ca="1">IFERROR(INDEX(resource, MATCH(C135&amp;","&amp;D135,coords,0)),"Sea")</f>
        <v>Wood</v>
      </c>
      <c r="F135">
        <f ca="1">IFERROR(INDEX(strength, MATCH(C135&amp;","&amp;D135,coords,0)),0)</f>
        <v>3</v>
      </c>
      <c r="G135">
        <f t="shared" si="15"/>
        <v>-2</v>
      </c>
      <c r="H135">
        <f t="shared" si="16"/>
        <v>0</v>
      </c>
      <c r="I135" t="str">
        <f ca="1">IFERROR(INDEX(resource, MATCH(G135&amp;","&amp;H135,coords,0)),"Sea")</f>
        <v>Brick</v>
      </c>
      <c r="J135">
        <f ca="1">IFERROR(INDEX(strength, MATCH(G135&amp;","&amp;H135,coords,0)),0)</f>
        <v>5</v>
      </c>
      <c r="K135">
        <f t="shared" si="17"/>
        <v>-1</v>
      </c>
      <c r="L135">
        <f t="shared" si="18"/>
        <v>0</v>
      </c>
      <c r="M135" t="str">
        <f ca="1">IFERROR(INDEX(resource, MATCH(K135&amp;","&amp;L135,coords,0)),"Sea")</f>
        <v>Wood</v>
      </c>
      <c r="N135">
        <f ca="1">IFERROR(INDEX(strength, MATCH(K135&amp;","&amp;L135,coords,0)),0)</f>
        <v>4</v>
      </c>
      <c r="O135">
        <f t="shared" ca="1" si="19"/>
        <v>12</v>
      </c>
    </row>
    <row r="136" spans="1:15" x14ac:dyDescent="0.2">
      <c r="A136" s="1">
        <f>MOD(ROW()-54,COUNTA(coords))+1</f>
        <v>7</v>
      </c>
      <c r="B136" s="1">
        <f>FLOOR((ROW()-54)/COUNTA(coords),1)+1</f>
        <v>5</v>
      </c>
      <c r="C136" s="1">
        <f>INDEX(axial, MOD(ROW()-54,COUNTA(coords))+1)</f>
        <v>-2</v>
      </c>
      <c r="D136" s="1">
        <f>INDEX(horizontal, MOD(ROW()-54,COUNTA(horizontal))+1)</f>
        <v>-2</v>
      </c>
      <c r="E136" t="str">
        <f ca="1">IFERROR(INDEX(resource, MATCH(C136&amp;","&amp;D136,coords,0)),"Sea")</f>
        <v>Sheep</v>
      </c>
      <c r="F136">
        <f ca="1">IFERROR(INDEX(strength, MATCH(C136&amp;","&amp;D136,coords,0)),0)</f>
        <v>4</v>
      </c>
      <c r="G136">
        <f t="shared" si="15"/>
        <v>-2</v>
      </c>
      <c r="H136">
        <f t="shared" si="16"/>
        <v>-1</v>
      </c>
      <c r="I136" t="str">
        <f ca="1">IFERROR(INDEX(resource, MATCH(G136&amp;","&amp;H136,coords,0)),"Sea")</f>
        <v>Wood</v>
      </c>
      <c r="J136">
        <f ca="1">IFERROR(INDEX(strength, MATCH(G136&amp;","&amp;H136,coords,0)),0)</f>
        <v>3</v>
      </c>
      <c r="K136">
        <f t="shared" si="17"/>
        <v>-1</v>
      </c>
      <c r="L136">
        <f t="shared" si="18"/>
        <v>-1</v>
      </c>
      <c r="M136" t="str">
        <f ca="1">IFERROR(INDEX(resource, MATCH(K136&amp;","&amp;L136,coords,0)),"Sea")</f>
        <v>Desert</v>
      </c>
      <c r="N136">
        <f ca="1">IFERROR(INDEX(strength, MATCH(K136&amp;","&amp;L136,coords,0)),0)</f>
        <v>0</v>
      </c>
      <c r="O136">
        <f t="shared" ca="1" si="19"/>
        <v>7</v>
      </c>
    </row>
    <row r="137" spans="1:15" x14ac:dyDescent="0.2">
      <c r="A137" s="1">
        <f>MOD(ROW()-54,COUNTA(coords))+1</f>
        <v>8</v>
      </c>
      <c r="B137" s="1">
        <f>FLOOR((ROW()-54)/COUNTA(coords),1)+1</f>
        <v>5</v>
      </c>
      <c r="C137" s="1">
        <f>INDEX(axial, MOD(ROW()-54,COUNTA(coords))+1)</f>
        <v>-1</v>
      </c>
      <c r="D137" s="1">
        <f>INDEX(horizontal, MOD(ROW()-54,COUNTA(horizontal))+1)</f>
        <v>-2</v>
      </c>
      <c r="E137" t="str">
        <f ca="1">IFERROR(INDEX(resource, MATCH(C137&amp;","&amp;D137,coords,0)),"Sea")</f>
        <v>Wood</v>
      </c>
      <c r="F137">
        <f ca="1">IFERROR(INDEX(strength, MATCH(C137&amp;","&amp;D137,coords,0)),0)</f>
        <v>1</v>
      </c>
      <c r="G137">
        <f t="shared" si="15"/>
        <v>-1</v>
      </c>
      <c r="H137">
        <f t="shared" si="16"/>
        <v>-1</v>
      </c>
      <c r="I137" t="str">
        <f ca="1">IFERROR(INDEX(resource, MATCH(G137&amp;","&amp;H137,coords,0)),"Sea")</f>
        <v>Desert</v>
      </c>
      <c r="J137">
        <f ca="1">IFERROR(INDEX(strength, MATCH(G137&amp;","&amp;H137,coords,0)),0)</f>
        <v>0</v>
      </c>
      <c r="K137">
        <f t="shared" si="17"/>
        <v>0</v>
      </c>
      <c r="L137">
        <f t="shared" si="18"/>
        <v>-1</v>
      </c>
      <c r="M137" t="str">
        <f ca="1">IFERROR(INDEX(resource, MATCH(K137&amp;","&amp;L137,coords,0)),"Sea")</f>
        <v>Wheat</v>
      </c>
      <c r="N137">
        <f ca="1">IFERROR(INDEX(strength, MATCH(K137&amp;","&amp;L137,coords,0)),0)</f>
        <v>5</v>
      </c>
      <c r="O137">
        <f t="shared" ca="1" si="19"/>
        <v>6</v>
      </c>
    </row>
    <row r="138" spans="1:15" x14ac:dyDescent="0.2">
      <c r="A138" s="1">
        <f>MOD(ROW()-54,COUNTA(coords))+1</f>
        <v>9</v>
      </c>
      <c r="B138" s="1">
        <f>FLOOR((ROW()-54)/COUNTA(coords),1)+1</f>
        <v>5</v>
      </c>
      <c r="C138" s="1">
        <f>INDEX(axial, MOD(ROW()-54,COUNTA(coords))+1)</f>
        <v>0</v>
      </c>
      <c r="D138" s="1">
        <f>INDEX(horizontal, MOD(ROW()-54,COUNTA(horizontal))+1)</f>
        <v>-2</v>
      </c>
      <c r="E138" t="str">
        <f ca="1">IFERROR(INDEX(resource, MATCH(C138&amp;","&amp;D138,coords,0)),"Sea")</f>
        <v>Brick</v>
      </c>
      <c r="F138">
        <f ca="1">IFERROR(INDEX(strength, MATCH(C138&amp;","&amp;D138,coords,0)),0)</f>
        <v>2</v>
      </c>
      <c r="G138">
        <f t="shared" si="15"/>
        <v>0</v>
      </c>
      <c r="H138">
        <f t="shared" si="16"/>
        <v>-1</v>
      </c>
      <c r="I138" t="str">
        <f ca="1">IFERROR(INDEX(resource, MATCH(G138&amp;","&amp;H138,coords,0)),"Sea")</f>
        <v>Wheat</v>
      </c>
      <c r="J138">
        <f ca="1">IFERROR(INDEX(strength, MATCH(G138&amp;","&amp;H138,coords,0)),0)</f>
        <v>5</v>
      </c>
      <c r="K138">
        <f t="shared" si="17"/>
        <v>1</v>
      </c>
      <c r="L138">
        <f t="shared" si="18"/>
        <v>-1</v>
      </c>
      <c r="M138" t="str">
        <f ca="1">IFERROR(INDEX(resource, MATCH(K138&amp;","&amp;L138,coords,0)),"Sea")</f>
        <v>Ore</v>
      </c>
      <c r="N138">
        <f ca="1">IFERROR(INDEX(strength, MATCH(K138&amp;","&amp;L138,coords,0)),0)</f>
        <v>3</v>
      </c>
      <c r="O138">
        <f t="shared" ca="1" si="19"/>
        <v>10</v>
      </c>
    </row>
    <row r="139" spans="1:15" x14ac:dyDescent="0.2">
      <c r="A139" s="1">
        <f>MOD(ROW()-54,COUNTA(coords))+1</f>
        <v>10</v>
      </c>
      <c r="B139" s="1">
        <f>FLOOR((ROW()-54)/COUNTA(coords),1)+1</f>
        <v>5</v>
      </c>
      <c r="C139" s="1">
        <f>INDEX(axial, MOD(ROW()-54,COUNTA(coords))+1)</f>
        <v>1</v>
      </c>
      <c r="D139" s="1">
        <f>INDEX(horizontal, MOD(ROW()-54,COUNTA(horizontal))+1)</f>
        <v>-1</v>
      </c>
      <c r="E139" t="str">
        <f ca="1">IFERROR(INDEX(resource, MATCH(C139&amp;","&amp;D139,coords,0)),"Sea")</f>
        <v>Ore</v>
      </c>
      <c r="F139">
        <f ca="1">IFERROR(INDEX(strength, MATCH(C139&amp;","&amp;D139,coords,0)),0)</f>
        <v>3</v>
      </c>
      <c r="G139">
        <f t="shared" si="15"/>
        <v>1</v>
      </c>
      <c r="H139">
        <f t="shared" si="16"/>
        <v>0</v>
      </c>
      <c r="I139" t="str">
        <f ca="1">IFERROR(INDEX(resource, MATCH(G139&amp;","&amp;H139,coords,0)),"Sea")</f>
        <v>Wheat</v>
      </c>
      <c r="J139">
        <f ca="1">IFERROR(INDEX(strength, MATCH(G139&amp;","&amp;H139,coords,0)),0)</f>
        <v>2</v>
      </c>
      <c r="K139">
        <f t="shared" si="17"/>
        <v>2</v>
      </c>
      <c r="L139">
        <f t="shared" si="18"/>
        <v>0</v>
      </c>
      <c r="M139" t="str">
        <f ca="1">IFERROR(INDEX(resource, MATCH(K139&amp;","&amp;L139,coords,0)),"Sea")</f>
        <v>Brick</v>
      </c>
      <c r="N139">
        <f ca="1">IFERROR(INDEX(strength, MATCH(K139&amp;","&amp;L139,coords,0)),0)</f>
        <v>5</v>
      </c>
      <c r="O139">
        <f t="shared" ca="1" si="19"/>
        <v>10</v>
      </c>
    </row>
    <row r="140" spans="1:15" x14ac:dyDescent="0.2">
      <c r="A140" s="1">
        <f>MOD(ROW()-54,COUNTA(coords))+1</f>
        <v>11</v>
      </c>
      <c r="B140" s="1">
        <f>FLOOR((ROW()-54)/COUNTA(coords),1)+1</f>
        <v>5</v>
      </c>
      <c r="C140" s="1">
        <f>INDEX(axial, MOD(ROW()-54,COUNTA(coords))+1)</f>
        <v>2</v>
      </c>
      <c r="D140" s="1">
        <f>INDEX(horizontal, MOD(ROW()-54,COUNTA(horizontal))+1)</f>
        <v>0</v>
      </c>
      <c r="E140" t="str">
        <f ca="1">IFERROR(INDEX(resource, MATCH(C140&amp;","&amp;D140,coords,0)),"Sea")</f>
        <v>Brick</v>
      </c>
      <c r="F140">
        <f ca="1">IFERROR(INDEX(strength, MATCH(C140&amp;","&amp;D140,coords,0)),0)</f>
        <v>5</v>
      </c>
      <c r="G140">
        <f t="shared" si="15"/>
        <v>2</v>
      </c>
      <c r="H140">
        <f t="shared" si="16"/>
        <v>1</v>
      </c>
      <c r="I140" t="str">
        <f ca="1">IFERROR(INDEX(resource, MATCH(G140&amp;","&amp;H140,coords,0)),"Sea")</f>
        <v>Wheat</v>
      </c>
      <c r="J140">
        <f ca="1">IFERROR(INDEX(strength, MATCH(G140&amp;","&amp;H140,coords,0)),0)</f>
        <v>3</v>
      </c>
      <c r="K140">
        <f t="shared" si="17"/>
        <v>3</v>
      </c>
      <c r="L140">
        <f t="shared" si="18"/>
        <v>1</v>
      </c>
      <c r="M140" t="str">
        <f>IFERROR(INDEX(resource, MATCH(K140&amp;","&amp;L140,coords,0)),"Sea")</f>
        <v>Sea</v>
      </c>
      <c r="N140">
        <f>IFERROR(INDEX(strength, MATCH(K140&amp;","&amp;L140,coords,0)),0)</f>
        <v>0</v>
      </c>
      <c r="O140">
        <f t="shared" ca="1" si="19"/>
        <v>8</v>
      </c>
    </row>
    <row r="141" spans="1:15" x14ac:dyDescent="0.2">
      <c r="A141" s="1">
        <f>MOD(ROW()-54,COUNTA(coords))+1</f>
        <v>12</v>
      </c>
      <c r="B141" s="1">
        <f>FLOOR((ROW()-54)/COUNTA(coords),1)+1</f>
        <v>5</v>
      </c>
      <c r="C141" s="1">
        <f>INDEX(axial, MOD(ROW()-54,COUNTA(coords))+1)</f>
        <v>2</v>
      </c>
      <c r="D141" s="1">
        <f>INDEX(horizontal, MOD(ROW()-54,COUNTA(horizontal))+1)</f>
        <v>1</v>
      </c>
      <c r="E141" t="str">
        <f ca="1">IFERROR(INDEX(resource, MATCH(C141&amp;","&amp;D141,coords,0)),"Sea")</f>
        <v>Wheat</v>
      </c>
      <c r="F141">
        <f ca="1">IFERROR(INDEX(strength, MATCH(C141&amp;","&amp;D141,coords,0)),0)</f>
        <v>3</v>
      </c>
      <c r="G141">
        <f t="shared" si="15"/>
        <v>2</v>
      </c>
      <c r="H141">
        <f t="shared" si="16"/>
        <v>2</v>
      </c>
      <c r="I141" t="str">
        <f ca="1">IFERROR(INDEX(resource, MATCH(G141&amp;","&amp;H141,coords,0)),"Sea")</f>
        <v>Sheep</v>
      </c>
      <c r="J141">
        <f ca="1">IFERROR(INDEX(strength, MATCH(G141&amp;","&amp;H141,coords,0)),0)</f>
        <v>4</v>
      </c>
      <c r="K141">
        <f t="shared" si="17"/>
        <v>3</v>
      </c>
      <c r="L141">
        <f t="shared" si="18"/>
        <v>2</v>
      </c>
      <c r="M141" t="str">
        <f>IFERROR(INDEX(resource, MATCH(K141&amp;","&amp;L141,coords,0)),"Sea")</f>
        <v>Sea</v>
      </c>
      <c r="N141">
        <f>IFERROR(INDEX(strength, MATCH(K141&amp;","&amp;L141,coords,0)),0)</f>
        <v>0</v>
      </c>
      <c r="O141">
        <f t="shared" ca="1" si="19"/>
        <v>7</v>
      </c>
    </row>
    <row r="142" spans="1:15" x14ac:dyDescent="0.2">
      <c r="A142" s="1">
        <f>MOD(ROW()-54,COUNTA(coords))+1</f>
        <v>13</v>
      </c>
      <c r="B142" s="1">
        <f>FLOOR((ROW()-54)/COUNTA(coords),1)+1</f>
        <v>5</v>
      </c>
      <c r="C142" s="1">
        <f>INDEX(axial, MOD(ROW()-54,COUNTA(coords))+1)</f>
        <v>1</v>
      </c>
      <c r="D142" s="1">
        <f>INDEX(horizontal, MOD(ROW()-54,COUNTA(horizontal))+1)</f>
        <v>1</v>
      </c>
      <c r="E142" t="str">
        <f ca="1">IFERROR(INDEX(resource, MATCH(C142&amp;","&amp;D142,coords,0)),"Sea")</f>
        <v>Wood</v>
      </c>
      <c r="F142">
        <f ca="1">IFERROR(INDEX(strength, MATCH(C142&amp;","&amp;D142,coords,0)),0)</f>
        <v>4</v>
      </c>
      <c r="G142">
        <f t="shared" si="15"/>
        <v>1</v>
      </c>
      <c r="H142">
        <f t="shared" si="16"/>
        <v>2</v>
      </c>
      <c r="I142" t="str">
        <f ca="1">IFERROR(INDEX(resource, MATCH(G142&amp;","&amp;H142,coords,0)),"Sea")</f>
        <v>Sheep</v>
      </c>
      <c r="J142">
        <f ca="1">IFERROR(INDEX(strength, MATCH(G142&amp;","&amp;H142,coords,0)),0)</f>
        <v>1</v>
      </c>
      <c r="K142">
        <f t="shared" si="17"/>
        <v>2</v>
      </c>
      <c r="L142">
        <f t="shared" si="18"/>
        <v>2</v>
      </c>
      <c r="M142" t="str">
        <f ca="1">IFERROR(INDEX(resource, MATCH(K142&amp;","&amp;L142,coords,0)),"Sea")</f>
        <v>Sheep</v>
      </c>
      <c r="N142">
        <f ca="1">IFERROR(INDEX(strength, MATCH(K142&amp;","&amp;L142,coords,0)),0)</f>
        <v>4</v>
      </c>
      <c r="O142">
        <f t="shared" ca="1" si="19"/>
        <v>9</v>
      </c>
    </row>
    <row r="143" spans="1:15" x14ac:dyDescent="0.2">
      <c r="A143" s="1">
        <f>MOD(ROW()-54,COUNTA(coords))+1</f>
        <v>14</v>
      </c>
      <c r="B143" s="1">
        <f>FLOOR((ROW()-54)/COUNTA(coords),1)+1</f>
        <v>5</v>
      </c>
      <c r="C143" s="1">
        <f>INDEX(axial, MOD(ROW()-54,COUNTA(coords))+1)</f>
        <v>0</v>
      </c>
      <c r="D143" s="1">
        <f>INDEX(horizontal, MOD(ROW()-54,COUNTA(horizontal))+1)</f>
        <v>1</v>
      </c>
      <c r="E143" t="str">
        <f ca="1">IFERROR(INDEX(resource, MATCH(C143&amp;","&amp;D143,coords,0)),"Sea")</f>
        <v>Sheep</v>
      </c>
      <c r="F143">
        <f ca="1">IFERROR(INDEX(strength, MATCH(C143&amp;","&amp;D143,coords,0)),0)</f>
        <v>3</v>
      </c>
      <c r="G143">
        <f t="shared" si="15"/>
        <v>0</v>
      </c>
      <c r="H143">
        <f t="shared" si="16"/>
        <v>2</v>
      </c>
      <c r="I143" t="str">
        <f ca="1">IFERROR(INDEX(resource, MATCH(G143&amp;","&amp;H143,coords,0)),"Sea")</f>
        <v>Ore</v>
      </c>
      <c r="J143">
        <f ca="1">IFERROR(INDEX(strength, MATCH(G143&amp;","&amp;H143,coords,0)),0)</f>
        <v>5</v>
      </c>
      <c r="K143">
        <f t="shared" si="17"/>
        <v>1</v>
      </c>
      <c r="L143">
        <f t="shared" si="18"/>
        <v>2</v>
      </c>
      <c r="M143" t="str">
        <f ca="1">IFERROR(INDEX(resource, MATCH(K143&amp;","&amp;L143,coords,0)),"Sea")</f>
        <v>Sheep</v>
      </c>
      <c r="N143">
        <f ca="1">IFERROR(INDEX(strength, MATCH(K143&amp;","&amp;L143,coords,0)),0)</f>
        <v>1</v>
      </c>
      <c r="O143">
        <f t="shared" ca="1" si="19"/>
        <v>9</v>
      </c>
    </row>
    <row r="144" spans="1:15" x14ac:dyDescent="0.2">
      <c r="A144" s="1">
        <f>MOD(ROW()-54,COUNTA(coords))+1</f>
        <v>15</v>
      </c>
      <c r="B144" s="1">
        <f>FLOOR((ROW()-54)/COUNTA(coords),1)+1</f>
        <v>5</v>
      </c>
      <c r="C144" s="1">
        <f>INDEX(axial, MOD(ROW()-54,COUNTA(coords))+1)</f>
        <v>-1</v>
      </c>
      <c r="D144" s="1">
        <f>INDEX(horizontal, MOD(ROW()-54,COUNTA(horizontal))+1)</f>
        <v>0</v>
      </c>
      <c r="E144" t="str">
        <f ca="1">IFERROR(INDEX(resource, MATCH(C144&amp;","&amp;D144,coords,0)),"Sea")</f>
        <v>Wood</v>
      </c>
      <c r="F144">
        <f ca="1">IFERROR(INDEX(strength, MATCH(C144&amp;","&amp;D144,coords,0)),0)</f>
        <v>4</v>
      </c>
      <c r="G144">
        <f t="shared" si="15"/>
        <v>-1</v>
      </c>
      <c r="H144">
        <f t="shared" si="16"/>
        <v>1</v>
      </c>
      <c r="I144" t="str">
        <f ca="1">IFERROR(INDEX(resource, MATCH(G144&amp;","&amp;H144,coords,0)),"Sea")</f>
        <v>Ore</v>
      </c>
      <c r="J144">
        <f ca="1">IFERROR(INDEX(strength, MATCH(G144&amp;","&amp;H144,coords,0)),0)</f>
        <v>2</v>
      </c>
      <c r="K144">
        <f t="shared" si="17"/>
        <v>0</v>
      </c>
      <c r="L144">
        <f t="shared" si="18"/>
        <v>1</v>
      </c>
      <c r="M144" t="str">
        <f ca="1">IFERROR(INDEX(resource, MATCH(K144&amp;","&amp;L144,coords,0)),"Sea")</f>
        <v>Sheep</v>
      </c>
      <c r="N144">
        <f ca="1">IFERROR(INDEX(strength, MATCH(K144&amp;","&amp;L144,coords,0)),0)</f>
        <v>3</v>
      </c>
      <c r="O144">
        <f t="shared" ca="1" si="19"/>
        <v>9</v>
      </c>
    </row>
    <row r="145" spans="1:15" x14ac:dyDescent="0.2">
      <c r="A145" s="1">
        <f>MOD(ROW()-54,COUNTA(coords))+1</f>
        <v>16</v>
      </c>
      <c r="B145" s="1">
        <f>FLOOR((ROW()-54)/COUNTA(coords),1)+1</f>
        <v>5</v>
      </c>
      <c r="C145" s="1">
        <f>INDEX(axial, MOD(ROW()-54,COUNTA(coords))+1)</f>
        <v>-1</v>
      </c>
      <c r="D145" s="1">
        <f>INDEX(horizontal, MOD(ROW()-54,COUNTA(horizontal))+1)</f>
        <v>-1</v>
      </c>
      <c r="E145" t="str">
        <f ca="1">IFERROR(INDEX(resource, MATCH(C145&amp;","&amp;D145,coords,0)),"Sea")</f>
        <v>Desert</v>
      </c>
      <c r="F145">
        <f ca="1">IFERROR(INDEX(strength, MATCH(C145&amp;","&amp;D145,coords,0)),0)</f>
        <v>0</v>
      </c>
      <c r="G145">
        <f t="shared" si="15"/>
        <v>-1</v>
      </c>
      <c r="H145">
        <f t="shared" si="16"/>
        <v>0</v>
      </c>
      <c r="I145" t="str">
        <f ca="1">IFERROR(INDEX(resource, MATCH(G145&amp;","&amp;H145,coords,0)),"Sea")</f>
        <v>Wood</v>
      </c>
      <c r="J145">
        <f ca="1">IFERROR(INDEX(strength, MATCH(G145&amp;","&amp;H145,coords,0)),0)</f>
        <v>4</v>
      </c>
      <c r="K145">
        <f t="shared" si="17"/>
        <v>0</v>
      </c>
      <c r="L145">
        <f t="shared" si="18"/>
        <v>0</v>
      </c>
      <c r="M145" t="str">
        <f ca="1">IFERROR(INDEX(resource, MATCH(K145&amp;","&amp;L145,coords,0)),"Sea")</f>
        <v>Wheat</v>
      </c>
      <c r="N145">
        <f ca="1">IFERROR(INDEX(strength, MATCH(K145&amp;","&amp;L145,coords,0)),0)</f>
        <v>2</v>
      </c>
      <c r="O145">
        <f t="shared" ca="1" si="19"/>
        <v>6</v>
      </c>
    </row>
    <row r="146" spans="1:15" x14ac:dyDescent="0.2">
      <c r="A146" s="1">
        <f>MOD(ROW()-54,COUNTA(coords))+1</f>
        <v>17</v>
      </c>
      <c r="B146" s="1">
        <f>FLOOR((ROW()-54)/COUNTA(coords),1)+1</f>
        <v>5</v>
      </c>
      <c r="C146" s="1">
        <f>INDEX(axial, MOD(ROW()-54,COUNTA(coords))+1)</f>
        <v>0</v>
      </c>
      <c r="D146" s="1">
        <f>INDEX(horizontal, MOD(ROW()-54,COUNTA(horizontal))+1)</f>
        <v>-1</v>
      </c>
      <c r="E146" t="str">
        <f ca="1">IFERROR(INDEX(resource, MATCH(C146&amp;","&amp;D146,coords,0)),"Sea")</f>
        <v>Wheat</v>
      </c>
      <c r="F146">
        <f ca="1">IFERROR(INDEX(strength, MATCH(C146&amp;","&amp;D146,coords,0)),0)</f>
        <v>5</v>
      </c>
      <c r="G146">
        <f t="shared" si="15"/>
        <v>0</v>
      </c>
      <c r="H146">
        <f t="shared" si="16"/>
        <v>0</v>
      </c>
      <c r="I146" t="str">
        <f ca="1">IFERROR(INDEX(resource, MATCH(G146&amp;","&amp;H146,coords,0)),"Sea")</f>
        <v>Wheat</v>
      </c>
      <c r="J146">
        <f ca="1">IFERROR(INDEX(strength, MATCH(G146&amp;","&amp;H146,coords,0)),0)</f>
        <v>2</v>
      </c>
      <c r="K146">
        <f t="shared" si="17"/>
        <v>1</v>
      </c>
      <c r="L146">
        <f t="shared" si="18"/>
        <v>0</v>
      </c>
      <c r="M146" t="str">
        <f ca="1">IFERROR(INDEX(resource, MATCH(K146&amp;","&amp;L146,coords,0)),"Sea")</f>
        <v>Wheat</v>
      </c>
      <c r="N146">
        <f ca="1">IFERROR(INDEX(strength, MATCH(K146&amp;","&amp;L146,coords,0)),0)</f>
        <v>2</v>
      </c>
      <c r="O146">
        <f t="shared" ca="1" si="19"/>
        <v>9</v>
      </c>
    </row>
    <row r="147" spans="1:15" x14ac:dyDescent="0.2">
      <c r="A147" s="1">
        <f>MOD(ROW()-54,COUNTA(coords))+1</f>
        <v>18</v>
      </c>
      <c r="B147" s="1">
        <f>FLOOR((ROW()-54)/COUNTA(coords),1)+1</f>
        <v>5</v>
      </c>
      <c r="C147" s="1">
        <f>INDEX(axial, MOD(ROW()-54,COUNTA(coords))+1)</f>
        <v>1</v>
      </c>
      <c r="D147" s="1">
        <f>INDEX(horizontal, MOD(ROW()-54,COUNTA(horizontal))+1)</f>
        <v>0</v>
      </c>
      <c r="E147" t="str">
        <f ca="1">IFERROR(INDEX(resource, MATCH(C147&amp;","&amp;D147,coords,0)),"Sea")</f>
        <v>Wheat</v>
      </c>
      <c r="F147">
        <f ca="1">IFERROR(INDEX(strength, MATCH(C147&amp;","&amp;D147,coords,0)),0)</f>
        <v>2</v>
      </c>
      <c r="G147">
        <f t="shared" si="15"/>
        <v>1</v>
      </c>
      <c r="H147">
        <f t="shared" si="16"/>
        <v>1</v>
      </c>
      <c r="I147" t="str">
        <f ca="1">IFERROR(INDEX(resource, MATCH(G147&amp;","&amp;H147,coords,0)),"Sea")</f>
        <v>Wood</v>
      </c>
      <c r="J147">
        <f ca="1">IFERROR(INDEX(strength, MATCH(G147&amp;","&amp;H147,coords,0)),0)</f>
        <v>4</v>
      </c>
      <c r="K147">
        <f t="shared" si="17"/>
        <v>2</v>
      </c>
      <c r="L147">
        <f t="shared" si="18"/>
        <v>1</v>
      </c>
      <c r="M147" t="str">
        <f ca="1">IFERROR(INDEX(resource, MATCH(K147&amp;","&amp;L147,coords,0)),"Sea")</f>
        <v>Wheat</v>
      </c>
      <c r="N147">
        <f ca="1">IFERROR(INDEX(strength, MATCH(K147&amp;","&amp;L147,coords,0)),0)</f>
        <v>3</v>
      </c>
      <c r="O147">
        <f t="shared" ca="1" si="19"/>
        <v>9</v>
      </c>
    </row>
    <row r="148" spans="1:15" x14ac:dyDescent="0.2">
      <c r="A148" s="1">
        <f>MOD(ROW()-54,COUNTA(coords))+1</f>
        <v>19</v>
      </c>
      <c r="B148" s="1">
        <f>FLOOR((ROW()-54)/COUNTA(coords),1)+1</f>
        <v>5</v>
      </c>
      <c r="C148" s="1">
        <f>INDEX(axial, MOD(ROW()-54,COUNTA(coords))+1)</f>
        <v>0</v>
      </c>
      <c r="D148" s="1">
        <f>INDEX(horizontal, MOD(ROW()-54,COUNTA(horizontal))+1)</f>
        <v>0</v>
      </c>
      <c r="E148" t="str">
        <f ca="1">IFERROR(INDEX(resource, MATCH(C148&amp;","&amp;D148,coords,0)),"Sea")</f>
        <v>Wheat</v>
      </c>
      <c r="F148">
        <f ca="1">IFERROR(INDEX(strength, MATCH(C148&amp;","&amp;D148,coords,0)),0)</f>
        <v>2</v>
      </c>
      <c r="G148">
        <f t="shared" si="15"/>
        <v>0</v>
      </c>
      <c r="H148">
        <f t="shared" si="16"/>
        <v>1</v>
      </c>
      <c r="I148" t="str">
        <f ca="1">IFERROR(INDEX(resource, MATCH(G148&amp;","&amp;H148,coords,0)),"Sea")</f>
        <v>Sheep</v>
      </c>
      <c r="J148">
        <f ca="1">IFERROR(INDEX(strength, MATCH(G148&amp;","&amp;H148,coords,0)),0)</f>
        <v>3</v>
      </c>
      <c r="K148">
        <f t="shared" si="17"/>
        <v>1</v>
      </c>
      <c r="L148">
        <f t="shared" si="18"/>
        <v>1</v>
      </c>
      <c r="M148" t="str">
        <f ca="1">IFERROR(INDEX(resource, MATCH(K148&amp;","&amp;L148,coords,0)),"Sea")</f>
        <v>Wood</v>
      </c>
      <c r="N148">
        <f ca="1">IFERROR(INDEX(strength, MATCH(K148&amp;","&amp;L148,coords,0)),0)</f>
        <v>4</v>
      </c>
      <c r="O148">
        <f t="shared" ca="1" si="19"/>
        <v>9</v>
      </c>
    </row>
    <row r="149" spans="1:15" x14ac:dyDescent="0.2">
      <c r="A149" s="1">
        <f>MOD(ROW()-54,COUNTA(coords))+1</f>
        <v>1</v>
      </c>
      <c r="B149" s="1">
        <f>FLOOR((ROW()-54)/COUNTA(coords),1)+1</f>
        <v>6</v>
      </c>
      <c r="C149" s="1">
        <f>INDEX(axial, MOD(ROW()-54,COUNTA(coords))+1)</f>
        <v>2</v>
      </c>
      <c r="D149" s="1">
        <f>INDEX(horizontal, MOD(ROW()-54,COUNTA(horizontal))+1)</f>
        <v>2</v>
      </c>
      <c r="E149" t="str">
        <f ca="1">IFERROR(INDEX(resource, MATCH(C149&amp;","&amp;D149,coords,0)),"Sea")</f>
        <v>Sheep</v>
      </c>
      <c r="F149">
        <f ca="1">IFERROR(INDEX(strength, MATCH(C149&amp;","&amp;D149,coords,0)),0)</f>
        <v>4</v>
      </c>
      <c r="G149">
        <f t="shared" si="15"/>
        <v>3</v>
      </c>
      <c r="H149">
        <f t="shared" si="16"/>
        <v>3</v>
      </c>
      <c r="I149" t="str">
        <f>IFERROR(INDEX(resource, MATCH(G149&amp;","&amp;H149,coords,0)),"Sea")</f>
        <v>Sea</v>
      </c>
      <c r="J149">
        <f>IFERROR(INDEX(strength, MATCH(G149&amp;","&amp;H149,coords,0)),0)</f>
        <v>0</v>
      </c>
      <c r="K149">
        <f t="shared" si="17"/>
        <v>3</v>
      </c>
      <c r="L149">
        <f t="shared" si="18"/>
        <v>2</v>
      </c>
      <c r="M149" t="str">
        <f>IFERROR(INDEX(resource, MATCH(K149&amp;","&amp;L149,coords,0)),"Sea")</f>
        <v>Sea</v>
      </c>
      <c r="N149">
        <f>IFERROR(INDEX(strength, MATCH(K149&amp;","&amp;L149,coords,0)),0)</f>
        <v>0</v>
      </c>
      <c r="O149">
        <f t="shared" ca="1" si="19"/>
        <v>4</v>
      </c>
    </row>
    <row r="150" spans="1:15" x14ac:dyDescent="0.2">
      <c r="A150" s="1">
        <f>MOD(ROW()-54,COUNTA(coords))+1</f>
        <v>2</v>
      </c>
      <c r="B150" s="1">
        <f>FLOOR((ROW()-54)/COUNTA(coords),1)+1</f>
        <v>6</v>
      </c>
      <c r="C150" s="1">
        <f>INDEX(axial, MOD(ROW()-54,COUNTA(coords))+1)</f>
        <v>1</v>
      </c>
      <c r="D150" s="1">
        <f>INDEX(horizontal, MOD(ROW()-54,COUNTA(horizontal))+1)</f>
        <v>2</v>
      </c>
      <c r="E150" t="str">
        <f ca="1">IFERROR(INDEX(resource, MATCH(C150&amp;","&amp;D150,coords,0)),"Sea")</f>
        <v>Sheep</v>
      </c>
      <c r="F150">
        <f ca="1">IFERROR(INDEX(strength, MATCH(C150&amp;","&amp;D150,coords,0)),0)</f>
        <v>1</v>
      </c>
      <c r="G150">
        <f t="shared" si="15"/>
        <v>2</v>
      </c>
      <c r="H150">
        <f t="shared" si="16"/>
        <v>3</v>
      </c>
      <c r="I150" t="str">
        <f>IFERROR(INDEX(resource, MATCH(G150&amp;","&amp;H150,coords,0)),"Sea")</f>
        <v>Sea</v>
      </c>
      <c r="J150">
        <f>IFERROR(INDEX(strength, MATCH(G150&amp;","&amp;H150,coords,0)),0)</f>
        <v>0</v>
      </c>
      <c r="K150">
        <f t="shared" si="17"/>
        <v>2</v>
      </c>
      <c r="L150">
        <f t="shared" si="18"/>
        <v>2</v>
      </c>
      <c r="M150" t="str">
        <f ca="1">IFERROR(INDEX(resource, MATCH(K150&amp;","&amp;L150,coords,0)),"Sea")</f>
        <v>Sheep</v>
      </c>
      <c r="N150">
        <f ca="1">IFERROR(INDEX(strength, MATCH(K150&amp;","&amp;L150,coords,0)),0)</f>
        <v>4</v>
      </c>
      <c r="O150">
        <f t="shared" ca="1" si="19"/>
        <v>5</v>
      </c>
    </row>
    <row r="151" spans="1:15" x14ac:dyDescent="0.2">
      <c r="A151" s="1">
        <f>MOD(ROW()-54,COUNTA(coords))+1</f>
        <v>3</v>
      </c>
      <c r="B151" s="1">
        <f>FLOOR((ROW()-54)/COUNTA(coords),1)+1</f>
        <v>6</v>
      </c>
      <c r="C151" s="1">
        <f>INDEX(axial, MOD(ROW()-54,COUNTA(coords))+1)</f>
        <v>0</v>
      </c>
      <c r="D151" s="1">
        <f>INDEX(horizontal, MOD(ROW()-54,COUNTA(horizontal))+1)</f>
        <v>2</v>
      </c>
      <c r="E151" t="str">
        <f ca="1">IFERROR(INDEX(resource, MATCH(C151&amp;","&amp;D151,coords,0)),"Sea")</f>
        <v>Ore</v>
      </c>
      <c r="F151">
        <f ca="1">IFERROR(INDEX(strength, MATCH(C151&amp;","&amp;D151,coords,0)),0)</f>
        <v>5</v>
      </c>
      <c r="G151">
        <f t="shared" si="15"/>
        <v>1</v>
      </c>
      <c r="H151">
        <f t="shared" si="16"/>
        <v>3</v>
      </c>
      <c r="I151" t="str">
        <f>IFERROR(INDEX(resource, MATCH(G151&amp;","&amp;H151,coords,0)),"Sea")</f>
        <v>Sea</v>
      </c>
      <c r="J151">
        <f>IFERROR(INDEX(strength, MATCH(G151&amp;","&amp;H151,coords,0)),0)</f>
        <v>0</v>
      </c>
      <c r="K151">
        <f t="shared" si="17"/>
        <v>1</v>
      </c>
      <c r="L151">
        <f t="shared" si="18"/>
        <v>2</v>
      </c>
      <c r="M151" t="str">
        <f ca="1">IFERROR(INDEX(resource, MATCH(K151&amp;","&amp;L151,coords,0)),"Sea")</f>
        <v>Sheep</v>
      </c>
      <c r="N151">
        <f ca="1">IFERROR(INDEX(strength, MATCH(K151&amp;","&amp;L151,coords,0)),0)</f>
        <v>1</v>
      </c>
      <c r="O151">
        <f t="shared" ca="1" si="19"/>
        <v>6</v>
      </c>
    </row>
    <row r="152" spans="1:15" x14ac:dyDescent="0.2">
      <c r="A152" s="1">
        <f>MOD(ROW()-54,COUNTA(coords))+1</f>
        <v>4</v>
      </c>
      <c r="B152" s="1">
        <f>FLOOR((ROW()-54)/COUNTA(coords),1)+1</f>
        <v>6</v>
      </c>
      <c r="C152" s="1">
        <f>INDEX(axial, MOD(ROW()-54,COUNTA(coords))+1)</f>
        <v>-1</v>
      </c>
      <c r="D152" s="1">
        <f>INDEX(horizontal, MOD(ROW()-54,COUNTA(horizontal))+1)</f>
        <v>1</v>
      </c>
      <c r="E152" t="str">
        <f ca="1">IFERROR(INDEX(resource, MATCH(C152&amp;","&amp;D152,coords,0)),"Sea")</f>
        <v>Ore</v>
      </c>
      <c r="F152">
        <f ca="1">IFERROR(INDEX(strength, MATCH(C152&amp;","&amp;D152,coords,0)),0)</f>
        <v>2</v>
      </c>
      <c r="G152">
        <f t="shared" si="15"/>
        <v>0</v>
      </c>
      <c r="H152">
        <f t="shared" si="16"/>
        <v>2</v>
      </c>
      <c r="I152" t="str">
        <f ca="1">IFERROR(INDEX(resource, MATCH(G152&amp;","&amp;H152,coords,0)),"Sea")</f>
        <v>Ore</v>
      </c>
      <c r="J152">
        <f ca="1">IFERROR(INDEX(strength, MATCH(G152&amp;","&amp;H152,coords,0)),0)</f>
        <v>5</v>
      </c>
      <c r="K152">
        <f t="shared" si="17"/>
        <v>0</v>
      </c>
      <c r="L152">
        <f t="shared" si="18"/>
        <v>1</v>
      </c>
      <c r="M152" t="str">
        <f ca="1">IFERROR(INDEX(resource, MATCH(K152&amp;","&amp;L152,coords,0)),"Sea")</f>
        <v>Sheep</v>
      </c>
      <c r="N152">
        <f ca="1">IFERROR(INDEX(strength, MATCH(K152&amp;","&amp;L152,coords,0)),0)</f>
        <v>3</v>
      </c>
      <c r="O152">
        <f t="shared" ca="1" si="19"/>
        <v>10</v>
      </c>
    </row>
    <row r="153" spans="1:15" x14ac:dyDescent="0.2">
      <c r="A153" s="1">
        <f>MOD(ROW()-54,COUNTA(coords))+1</f>
        <v>5</v>
      </c>
      <c r="B153" s="1">
        <f>FLOOR((ROW()-54)/COUNTA(coords),1)+1</f>
        <v>6</v>
      </c>
      <c r="C153" s="1">
        <f>INDEX(axial, MOD(ROW()-54,COUNTA(coords))+1)</f>
        <v>-2</v>
      </c>
      <c r="D153" s="1">
        <f>INDEX(horizontal, MOD(ROW()-54,COUNTA(horizontal))+1)</f>
        <v>0</v>
      </c>
      <c r="E153" t="str">
        <f ca="1">IFERROR(INDEX(resource, MATCH(C153&amp;","&amp;D153,coords,0)),"Sea")</f>
        <v>Brick</v>
      </c>
      <c r="F153">
        <f ca="1">IFERROR(INDEX(strength, MATCH(C153&amp;","&amp;D153,coords,0)),0)</f>
        <v>5</v>
      </c>
      <c r="G153">
        <f t="shared" si="15"/>
        <v>-1</v>
      </c>
      <c r="H153">
        <f t="shared" si="16"/>
        <v>1</v>
      </c>
      <c r="I153" t="str">
        <f ca="1">IFERROR(INDEX(resource, MATCH(G153&amp;","&amp;H153,coords,0)),"Sea")</f>
        <v>Ore</v>
      </c>
      <c r="J153">
        <f ca="1">IFERROR(INDEX(strength, MATCH(G153&amp;","&amp;H153,coords,0)),0)</f>
        <v>2</v>
      </c>
      <c r="K153">
        <f t="shared" si="17"/>
        <v>-1</v>
      </c>
      <c r="L153">
        <f t="shared" si="18"/>
        <v>0</v>
      </c>
      <c r="M153" t="str">
        <f ca="1">IFERROR(INDEX(resource, MATCH(K153&amp;","&amp;L153,coords,0)),"Sea")</f>
        <v>Wood</v>
      </c>
      <c r="N153">
        <f ca="1">IFERROR(INDEX(strength, MATCH(K153&amp;","&amp;L153,coords,0)),0)</f>
        <v>4</v>
      </c>
      <c r="O153">
        <f t="shared" ca="1" si="19"/>
        <v>11</v>
      </c>
    </row>
    <row r="154" spans="1:15" x14ac:dyDescent="0.2">
      <c r="A154" s="1">
        <f>MOD(ROW()-54,COUNTA(coords))+1</f>
        <v>6</v>
      </c>
      <c r="B154" s="1">
        <f>FLOOR((ROW()-54)/COUNTA(coords),1)+1</f>
        <v>6</v>
      </c>
      <c r="C154" s="1">
        <f>INDEX(axial, MOD(ROW()-54,COUNTA(coords))+1)</f>
        <v>-2</v>
      </c>
      <c r="D154" s="1">
        <f>INDEX(horizontal, MOD(ROW()-54,COUNTA(horizontal))+1)</f>
        <v>-1</v>
      </c>
      <c r="E154" t="str">
        <f ca="1">IFERROR(INDEX(resource, MATCH(C154&amp;","&amp;D154,coords,0)),"Sea")</f>
        <v>Wood</v>
      </c>
      <c r="F154">
        <f ca="1">IFERROR(INDEX(strength, MATCH(C154&amp;","&amp;D154,coords,0)),0)</f>
        <v>3</v>
      </c>
      <c r="G154">
        <f t="shared" si="15"/>
        <v>-1</v>
      </c>
      <c r="H154">
        <f t="shared" si="16"/>
        <v>0</v>
      </c>
      <c r="I154" t="str">
        <f ca="1">IFERROR(INDEX(resource, MATCH(G154&amp;","&amp;H154,coords,0)),"Sea")</f>
        <v>Wood</v>
      </c>
      <c r="J154">
        <f ca="1">IFERROR(INDEX(strength, MATCH(G154&amp;","&amp;H154,coords,0)),0)</f>
        <v>4</v>
      </c>
      <c r="K154">
        <f t="shared" si="17"/>
        <v>-1</v>
      </c>
      <c r="L154">
        <f t="shared" si="18"/>
        <v>-1</v>
      </c>
      <c r="M154" t="str">
        <f ca="1">IFERROR(INDEX(resource, MATCH(K154&amp;","&amp;L154,coords,0)),"Sea")</f>
        <v>Desert</v>
      </c>
      <c r="N154">
        <f ca="1">IFERROR(INDEX(strength, MATCH(K154&amp;","&amp;L154,coords,0)),0)</f>
        <v>0</v>
      </c>
      <c r="O154">
        <f t="shared" ca="1" si="19"/>
        <v>7</v>
      </c>
    </row>
    <row r="155" spans="1:15" x14ac:dyDescent="0.2">
      <c r="A155" s="1">
        <f>MOD(ROW()-54,COUNTA(coords))+1</f>
        <v>7</v>
      </c>
      <c r="B155" s="1">
        <f>FLOOR((ROW()-54)/COUNTA(coords),1)+1</f>
        <v>6</v>
      </c>
      <c r="C155" s="1">
        <f>INDEX(axial, MOD(ROW()-54,COUNTA(coords))+1)</f>
        <v>-2</v>
      </c>
      <c r="D155" s="1">
        <f>INDEX(horizontal, MOD(ROW()-54,COUNTA(horizontal))+1)</f>
        <v>-2</v>
      </c>
      <c r="E155" t="str">
        <f ca="1">IFERROR(INDEX(resource, MATCH(C155&amp;","&amp;D155,coords,0)),"Sea")</f>
        <v>Sheep</v>
      </c>
      <c r="F155">
        <f ca="1">IFERROR(INDEX(strength, MATCH(C155&amp;","&amp;D155,coords,0)),0)</f>
        <v>4</v>
      </c>
      <c r="G155">
        <f t="shared" si="15"/>
        <v>-1</v>
      </c>
      <c r="H155">
        <f t="shared" si="16"/>
        <v>-1</v>
      </c>
      <c r="I155" t="str">
        <f ca="1">IFERROR(INDEX(resource, MATCH(G155&amp;","&amp;H155,coords,0)),"Sea")</f>
        <v>Desert</v>
      </c>
      <c r="J155">
        <f ca="1">IFERROR(INDEX(strength, MATCH(G155&amp;","&amp;H155,coords,0)),0)</f>
        <v>0</v>
      </c>
      <c r="K155">
        <f t="shared" si="17"/>
        <v>-1</v>
      </c>
      <c r="L155">
        <f t="shared" si="18"/>
        <v>-2</v>
      </c>
      <c r="M155" t="str">
        <f ca="1">IFERROR(INDEX(resource, MATCH(K155&amp;","&amp;L155,coords,0)),"Sea")</f>
        <v>Wood</v>
      </c>
      <c r="N155">
        <f ca="1">IFERROR(INDEX(strength, MATCH(K155&amp;","&amp;L155,coords,0)),0)</f>
        <v>1</v>
      </c>
      <c r="O155">
        <f t="shared" ca="1" si="19"/>
        <v>5</v>
      </c>
    </row>
    <row r="156" spans="1:15" x14ac:dyDescent="0.2">
      <c r="A156" s="1">
        <f>MOD(ROW()-54,COUNTA(coords))+1</f>
        <v>8</v>
      </c>
      <c r="B156" s="1">
        <f>FLOOR((ROW()-54)/COUNTA(coords),1)+1</f>
        <v>6</v>
      </c>
      <c r="C156" s="1">
        <f>INDEX(axial, MOD(ROW()-54,COUNTA(coords))+1)</f>
        <v>-1</v>
      </c>
      <c r="D156" s="1">
        <f>INDEX(horizontal, MOD(ROW()-54,COUNTA(horizontal))+1)</f>
        <v>-2</v>
      </c>
      <c r="E156" t="str">
        <f ca="1">IFERROR(INDEX(resource, MATCH(C156&amp;","&amp;D156,coords,0)),"Sea")</f>
        <v>Wood</v>
      </c>
      <c r="F156">
        <f ca="1">IFERROR(INDEX(strength, MATCH(C156&amp;","&amp;D156,coords,0)),0)</f>
        <v>1</v>
      </c>
      <c r="G156">
        <f t="shared" si="15"/>
        <v>0</v>
      </c>
      <c r="H156">
        <f t="shared" si="16"/>
        <v>-1</v>
      </c>
      <c r="I156" t="str">
        <f ca="1">IFERROR(INDEX(resource, MATCH(G156&amp;","&amp;H156,coords,0)),"Sea")</f>
        <v>Wheat</v>
      </c>
      <c r="J156">
        <f ca="1">IFERROR(INDEX(strength, MATCH(G156&amp;","&amp;H156,coords,0)),0)</f>
        <v>5</v>
      </c>
      <c r="K156">
        <f t="shared" si="17"/>
        <v>0</v>
      </c>
      <c r="L156">
        <f t="shared" si="18"/>
        <v>-2</v>
      </c>
      <c r="M156" t="str">
        <f ca="1">IFERROR(INDEX(resource, MATCH(K156&amp;","&amp;L156,coords,0)),"Sea")</f>
        <v>Brick</v>
      </c>
      <c r="N156">
        <f ca="1">IFERROR(INDEX(strength, MATCH(K156&amp;","&amp;L156,coords,0)),0)</f>
        <v>2</v>
      </c>
      <c r="O156">
        <f t="shared" ca="1" si="19"/>
        <v>8</v>
      </c>
    </row>
    <row r="157" spans="1:15" x14ac:dyDescent="0.2">
      <c r="A157" s="1">
        <f>MOD(ROW()-54,COUNTA(coords))+1</f>
        <v>9</v>
      </c>
      <c r="B157" s="1">
        <f>FLOOR((ROW()-54)/COUNTA(coords),1)+1</f>
        <v>6</v>
      </c>
      <c r="C157" s="1">
        <f>INDEX(axial, MOD(ROW()-54,COUNTA(coords))+1)</f>
        <v>0</v>
      </c>
      <c r="D157" s="1">
        <f>INDEX(horizontal, MOD(ROW()-54,COUNTA(horizontal))+1)</f>
        <v>-2</v>
      </c>
      <c r="E157" t="str">
        <f ca="1">IFERROR(INDEX(resource, MATCH(C157&amp;","&amp;D157,coords,0)),"Sea")</f>
        <v>Brick</v>
      </c>
      <c r="F157">
        <f ca="1">IFERROR(INDEX(strength, MATCH(C157&amp;","&amp;D157,coords,0)),0)</f>
        <v>2</v>
      </c>
      <c r="G157">
        <f t="shared" si="15"/>
        <v>1</v>
      </c>
      <c r="H157">
        <f t="shared" si="16"/>
        <v>-1</v>
      </c>
      <c r="I157" t="str">
        <f ca="1">IFERROR(INDEX(resource, MATCH(G157&amp;","&amp;H157,coords,0)),"Sea")</f>
        <v>Ore</v>
      </c>
      <c r="J157">
        <f ca="1">IFERROR(INDEX(strength, MATCH(G157&amp;","&amp;H157,coords,0)),0)</f>
        <v>3</v>
      </c>
      <c r="K157">
        <f t="shared" si="17"/>
        <v>1</v>
      </c>
      <c r="L157">
        <f t="shared" si="18"/>
        <v>-2</v>
      </c>
      <c r="M157" t="str">
        <f>IFERROR(INDEX(resource, MATCH(K157&amp;","&amp;L157,coords,0)),"Sea")</f>
        <v>Sea</v>
      </c>
      <c r="N157">
        <f>IFERROR(INDEX(strength, MATCH(K157&amp;","&amp;L157,coords,0)),0)</f>
        <v>0</v>
      </c>
      <c r="O157">
        <f t="shared" ca="1" si="19"/>
        <v>5</v>
      </c>
    </row>
    <row r="158" spans="1:15" x14ac:dyDescent="0.2">
      <c r="A158" s="1">
        <f>MOD(ROW()-54,COUNTA(coords))+1</f>
        <v>10</v>
      </c>
      <c r="B158" s="1">
        <f>FLOOR((ROW()-54)/COUNTA(coords),1)+1</f>
        <v>6</v>
      </c>
      <c r="C158" s="1">
        <f>INDEX(axial, MOD(ROW()-54,COUNTA(coords))+1)</f>
        <v>1</v>
      </c>
      <c r="D158" s="1">
        <f>INDEX(horizontal, MOD(ROW()-54,COUNTA(horizontal))+1)</f>
        <v>-1</v>
      </c>
      <c r="E158" t="str">
        <f ca="1">IFERROR(INDEX(resource, MATCH(C158&amp;","&amp;D158,coords,0)),"Sea")</f>
        <v>Ore</v>
      </c>
      <c r="F158">
        <f ca="1">IFERROR(INDEX(strength, MATCH(C158&amp;","&amp;D158,coords,0)),0)</f>
        <v>3</v>
      </c>
      <c r="G158">
        <f t="shared" si="15"/>
        <v>2</v>
      </c>
      <c r="H158">
        <f t="shared" si="16"/>
        <v>0</v>
      </c>
      <c r="I158" t="str">
        <f ca="1">IFERROR(INDEX(resource, MATCH(G158&amp;","&amp;H158,coords,0)),"Sea")</f>
        <v>Brick</v>
      </c>
      <c r="J158">
        <f ca="1">IFERROR(INDEX(strength, MATCH(G158&amp;","&amp;H158,coords,0)),0)</f>
        <v>5</v>
      </c>
      <c r="K158">
        <f t="shared" si="17"/>
        <v>2</v>
      </c>
      <c r="L158">
        <f t="shared" si="18"/>
        <v>-1</v>
      </c>
      <c r="M158" t="str">
        <f>IFERROR(INDEX(resource, MATCH(K158&amp;","&amp;L158,coords,0)),"Sea")</f>
        <v>Sea</v>
      </c>
      <c r="N158">
        <f>IFERROR(INDEX(strength, MATCH(K158&amp;","&amp;L158,coords,0)),0)</f>
        <v>0</v>
      </c>
      <c r="O158">
        <f t="shared" ca="1" si="19"/>
        <v>8</v>
      </c>
    </row>
    <row r="159" spans="1:15" x14ac:dyDescent="0.2">
      <c r="A159" s="1">
        <f>MOD(ROW()-54,COUNTA(coords))+1</f>
        <v>11</v>
      </c>
      <c r="B159" s="1">
        <f>FLOOR((ROW()-54)/COUNTA(coords),1)+1</f>
        <v>6</v>
      </c>
      <c r="C159" s="1">
        <f>INDEX(axial, MOD(ROW()-54,COUNTA(coords))+1)</f>
        <v>2</v>
      </c>
      <c r="D159" s="1">
        <f>INDEX(horizontal, MOD(ROW()-54,COUNTA(horizontal))+1)</f>
        <v>0</v>
      </c>
      <c r="E159" t="str">
        <f ca="1">IFERROR(INDEX(resource, MATCH(C159&amp;","&amp;D159,coords,0)),"Sea")</f>
        <v>Brick</v>
      </c>
      <c r="F159">
        <f ca="1">IFERROR(INDEX(strength, MATCH(C159&amp;","&amp;D159,coords,0)),0)</f>
        <v>5</v>
      </c>
      <c r="G159">
        <f t="shared" si="15"/>
        <v>3</v>
      </c>
      <c r="H159">
        <f t="shared" si="16"/>
        <v>1</v>
      </c>
      <c r="I159" t="str">
        <f>IFERROR(INDEX(resource, MATCH(G159&amp;","&amp;H159,coords,0)),"Sea")</f>
        <v>Sea</v>
      </c>
      <c r="J159">
        <f>IFERROR(INDEX(strength, MATCH(G159&amp;","&amp;H159,coords,0)),0)</f>
        <v>0</v>
      </c>
      <c r="K159">
        <f t="shared" si="17"/>
        <v>3</v>
      </c>
      <c r="L159">
        <f t="shared" si="18"/>
        <v>0</v>
      </c>
      <c r="M159" t="str">
        <f>IFERROR(INDEX(resource, MATCH(K159&amp;","&amp;L159,coords,0)),"Sea")</f>
        <v>Sea</v>
      </c>
      <c r="N159">
        <f>IFERROR(INDEX(strength, MATCH(K159&amp;","&amp;L159,coords,0)),0)</f>
        <v>0</v>
      </c>
      <c r="O159">
        <f t="shared" ca="1" si="19"/>
        <v>5</v>
      </c>
    </row>
    <row r="160" spans="1:15" x14ac:dyDescent="0.2">
      <c r="A160" s="1">
        <f>MOD(ROW()-54,COUNTA(coords))+1</f>
        <v>12</v>
      </c>
      <c r="B160" s="1">
        <f>FLOOR((ROW()-54)/COUNTA(coords),1)+1</f>
        <v>6</v>
      </c>
      <c r="C160" s="1">
        <f>INDEX(axial, MOD(ROW()-54,COUNTA(coords))+1)</f>
        <v>2</v>
      </c>
      <c r="D160" s="1">
        <f>INDEX(horizontal, MOD(ROW()-54,COUNTA(horizontal))+1)</f>
        <v>1</v>
      </c>
      <c r="E160" t="str">
        <f ca="1">IFERROR(INDEX(resource, MATCH(C160&amp;","&amp;D160,coords,0)),"Sea")</f>
        <v>Wheat</v>
      </c>
      <c r="F160">
        <f ca="1">IFERROR(INDEX(strength, MATCH(C160&amp;","&amp;D160,coords,0)),0)</f>
        <v>3</v>
      </c>
      <c r="G160">
        <f t="shared" si="15"/>
        <v>3</v>
      </c>
      <c r="H160">
        <f t="shared" si="16"/>
        <v>2</v>
      </c>
      <c r="I160" t="str">
        <f>IFERROR(INDEX(resource, MATCH(G160&amp;","&amp;H160,coords,0)),"Sea")</f>
        <v>Sea</v>
      </c>
      <c r="J160">
        <f>IFERROR(INDEX(strength, MATCH(G160&amp;","&amp;H160,coords,0)),0)</f>
        <v>0</v>
      </c>
      <c r="K160">
        <f t="shared" si="17"/>
        <v>3</v>
      </c>
      <c r="L160">
        <f t="shared" si="18"/>
        <v>1</v>
      </c>
      <c r="M160" t="str">
        <f>IFERROR(INDEX(resource, MATCH(K160&amp;","&amp;L160,coords,0)),"Sea")</f>
        <v>Sea</v>
      </c>
      <c r="N160">
        <f>IFERROR(INDEX(strength, MATCH(K160&amp;","&amp;L160,coords,0)),0)</f>
        <v>0</v>
      </c>
      <c r="O160">
        <f t="shared" ca="1" si="19"/>
        <v>3</v>
      </c>
    </row>
    <row r="161" spans="1:15" x14ac:dyDescent="0.2">
      <c r="A161" s="1">
        <f>MOD(ROW()-54,COUNTA(coords))+1</f>
        <v>13</v>
      </c>
      <c r="B161" s="1">
        <f>FLOOR((ROW()-54)/COUNTA(coords),1)+1</f>
        <v>6</v>
      </c>
      <c r="C161" s="1">
        <f>INDEX(axial, MOD(ROW()-54,COUNTA(coords))+1)</f>
        <v>1</v>
      </c>
      <c r="D161" s="1">
        <f>INDEX(horizontal, MOD(ROW()-54,COUNTA(horizontal))+1)</f>
        <v>1</v>
      </c>
      <c r="E161" t="str">
        <f ca="1">IFERROR(INDEX(resource, MATCH(C161&amp;","&amp;D161,coords,0)),"Sea")</f>
        <v>Wood</v>
      </c>
      <c r="F161">
        <f ca="1">IFERROR(INDEX(strength, MATCH(C161&amp;","&amp;D161,coords,0)),0)</f>
        <v>4</v>
      </c>
      <c r="G161">
        <f t="shared" si="15"/>
        <v>2</v>
      </c>
      <c r="H161">
        <f t="shared" si="16"/>
        <v>2</v>
      </c>
      <c r="I161" t="str">
        <f ca="1">IFERROR(INDEX(resource, MATCH(G161&amp;","&amp;H161,coords,0)),"Sea")</f>
        <v>Sheep</v>
      </c>
      <c r="J161">
        <f ca="1">IFERROR(INDEX(strength, MATCH(G161&amp;","&amp;H161,coords,0)),0)</f>
        <v>4</v>
      </c>
      <c r="K161">
        <f t="shared" si="17"/>
        <v>2</v>
      </c>
      <c r="L161">
        <f t="shared" si="18"/>
        <v>1</v>
      </c>
      <c r="M161" t="str">
        <f ca="1">IFERROR(INDEX(resource, MATCH(K161&amp;","&amp;L161,coords,0)),"Sea")</f>
        <v>Wheat</v>
      </c>
      <c r="N161">
        <f ca="1">IFERROR(INDEX(strength, MATCH(K161&amp;","&amp;L161,coords,0)),0)</f>
        <v>3</v>
      </c>
      <c r="O161">
        <f t="shared" ca="1" si="19"/>
        <v>11</v>
      </c>
    </row>
    <row r="162" spans="1:15" x14ac:dyDescent="0.2">
      <c r="A162" s="1">
        <f>MOD(ROW()-54,COUNTA(coords))+1</f>
        <v>14</v>
      </c>
      <c r="B162" s="1">
        <f>FLOOR((ROW()-54)/COUNTA(coords),1)+1</f>
        <v>6</v>
      </c>
      <c r="C162" s="1">
        <f>INDEX(axial, MOD(ROW()-54,COUNTA(coords))+1)</f>
        <v>0</v>
      </c>
      <c r="D162" s="1">
        <f>INDEX(horizontal, MOD(ROW()-54,COUNTA(horizontal))+1)</f>
        <v>1</v>
      </c>
      <c r="E162" t="str">
        <f ca="1">IFERROR(INDEX(resource, MATCH(C162&amp;","&amp;D162,coords,0)),"Sea")</f>
        <v>Sheep</v>
      </c>
      <c r="F162">
        <f ca="1">IFERROR(INDEX(strength, MATCH(C162&amp;","&amp;D162,coords,0)),0)</f>
        <v>3</v>
      </c>
      <c r="G162">
        <f t="shared" si="15"/>
        <v>1</v>
      </c>
      <c r="H162">
        <f t="shared" si="16"/>
        <v>2</v>
      </c>
      <c r="I162" t="str">
        <f ca="1">IFERROR(INDEX(resource, MATCH(G162&amp;","&amp;H162,coords,0)),"Sea")</f>
        <v>Sheep</v>
      </c>
      <c r="J162">
        <f ca="1">IFERROR(INDEX(strength, MATCH(G162&amp;","&amp;H162,coords,0)),0)</f>
        <v>1</v>
      </c>
      <c r="K162">
        <f t="shared" si="17"/>
        <v>1</v>
      </c>
      <c r="L162">
        <f t="shared" si="18"/>
        <v>1</v>
      </c>
      <c r="M162" t="str">
        <f ca="1">IFERROR(INDEX(resource, MATCH(K162&amp;","&amp;L162,coords,0)),"Sea")</f>
        <v>Wood</v>
      </c>
      <c r="N162">
        <f ca="1">IFERROR(INDEX(strength, MATCH(K162&amp;","&amp;L162,coords,0)),0)</f>
        <v>4</v>
      </c>
      <c r="O162">
        <f t="shared" ca="1" si="19"/>
        <v>8</v>
      </c>
    </row>
    <row r="163" spans="1:15" x14ac:dyDescent="0.2">
      <c r="A163" s="1">
        <f>MOD(ROW()-54,COUNTA(coords))+1</f>
        <v>15</v>
      </c>
      <c r="B163" s="1">
        <f>FLOOR((ROW()-54)/COUNTA(coords),1)+1</f>
        <v>6</v>
      </c>
      <c r="C163" s="1">
        <f>INDEX(axial, MOD(ROW()-54,COUNTA(coords))+1)</f>
        <v>-1</v>
      </c>
      <c r="D163" s="1">
        <f>INDEX(horizontal, MOD(ROW()-54,COUNTA(horizontal))+1)</f>
        <v>0</v>
      </c>
      <c r="E163" t="str">
        <f ca="1">IFERROR(INDEX(resource, MATCH(C163&amp;","&amp;D163,coords,0)),"Sea")</f>
        <v>Wood</v>
      </c>
      <c r="F163">
        <f ca="1">IFERROR(INDEX(strength, MATCH(C163&amp;","&amp;D163,coords,0)),0)</f>
        <v>4</v>
      </c>
      <c r="G163">
        <f t="shared" si="15"/>
        <v>0</v>
      </c>
      <c r="H163">
        <f t="shared" si="16"/>
        <v>1</v>
      </c>
      <c r="I163" t="str">
        <f ca="1">IFERROR(INDEX(resource, MATCH(G163&amp;","&amp;H163,coords,0)),"Sea")</f>
        <v>Sheep</v>
      </c>
      <c r="J163">
        <f ca="1">IFERROR(INDEX(strength, MATCH(G163&amp;","&amp;H163,coords,0)),0)</f>
        <v>3</v>
      </c>
      <c r="K163">
        <f t="shared" si="17"/>
        <v>0</v>
      </c>
      <c r="L163">
        <f t="shared" si="18"/>
        <v>0</v>
      </c>
      <c r="M163" t="str">
        <f ca="1">IFERROR(INDEX(resource, MATCH(K163&amp;","&amp;L163,coords,0)),"Sea")</f>
        <v>Wheat</v>
      </c>
      <c r="N163">
        <f ca="1">IFERROR(INDEX(strength, MATCH(K163&amp;","&amp;L163,coords,0)),0)</f>
        <v>2</v>
      </c>
      <c r="O163">
        <f t="shared" ca="1" si="19"/>
        <v>9</v>
      </c>
    </row>
    <row r="164" spans="1:15" x14ac:dyDescent="0.2">
      <c r="A164" s="1">
        <f>MOD(ROW()-54,COUNTA(coords))+1</f>
        <v>16</v>
      </c>
      <c r="B164" s="1">
        <f>FLOOR((ROW()-54)/COUNTA(coords),1)+1</f>
        <v>6</v>
      </c>
      <c r="C164" s="1">
        <f>INDEX(axial, MOD(ROW()-54,COUNTA(coords))+1)</f>
        <v>-1</v>
      </c>
      <c r="D164" s="1">
        <f>INDEX(horizontal, MOD(ROW()-54,COUNTA(horizontal))+1)</f>
        <v>-1</v>
      </c>
      <c r="E164" t="str">
        <f ca="1">IFERROR(INDEX(resource, MATCH(C164&amp;","&amp;D164,coords,0)),"Sea")</f>
        <v>Desert</v>
      </c>
      <c r="F164">
        <f ca="1">IFERROR(INDEX(strength, MATCH(C164&amp;","&amp;D164,coords,0)),0)</f>
        <v>0</v>
      </c>
      <c r="G164">
        <f t="shared" si="15"/>
        <v>0</v>
      </c>
      <c r="H164">
        <f t="shared" si="16"/>
        <v>0</v>
      </c>
      <c r="I164" t="str">
        <f ca="1">IFERROR(INDEX(resource, MATCH(G164&amp;","&amp;H164,coords,0)),"Sea")</f>
        <v>Wheat</v>
      </c>
      <c r="J164">
        <f ca="1">IFERROR(INDEX(strength, MATCH(G164&amp;","&amp;H164,coords,0)),0)</f>
        <v>2</v>
      </c>
      <c r="K164">
        <f t="shared" si="17"/>
        <v>0</v>
      </c>
      <c r="L164">
        <f t="shared" si="18"/>
        <v>-1</v>
      </c>
      <c r="M164" t="str">
        <f ca="1">IFERROR(INDEX(resource, MATCH(K164&amp;","&amp;L164,coords,0)),"Sea")</f>
        <v>Wheat</v>
      </c>
      <c r="N164">
        <f ca="1">IFERROR(INDEX(strength, MATCH(K164&amp;","&amp;L164,coords,0)),0)</f>
        <v>5</v>
      </c>
      <c r="O164">
        <f t="shared" ca="1" si="19"/>
        <v>7</v>
      </c>
    </row>
    <row r="165" spans="1:15" x14ac:dyDescent="0.2">
      <c r="A165" s="1">
        <f>MOD(ROW()-54,COUNTA(coords))+1</f>
        <v>17</v>
      </c>
      <c r="B165" s="1">
        <f>FLOOR((ROW()-54)/COUNTA(coords),1)+1</f>
        <v>6</v>
      </c>
      <c r="C165" s="1">
        <f>INDEX(axial, MOD(ROW()-54,COUNTA(coords))+1)</f>
        <v>0</v>
      </c>
      <c r="D165" s="1">
        <f>INDEX(horizontal, MOD(ROW()-54,COUNTA(horizontal))+1)</f>
        <v>-1</v>
      </c>
      <c r="E165" t="str">
        <f ca="1">IFERROR(INDEX(resource, MATCH(C165&amp;","&amp;D165,coords,0)),"Sea")</f>
        <v>Wheat</v>
      </c>
      <c r="F165">
        <f ca="1">IFERROR(INDEX(strength, MATCH(C165&amp;","&amp;D165,coords,0)),0)</f>
        <v>5</v>
      </c>
      <c r="G165">
        <f t="shared" si="15"/>
        <v>1</v>
      </c>
      <c r="H165">
        <f t="shared" si="16"/>
        <v>0</v>
      </c>
      <c r="I165" t="str">
        <f ca="1">IFERROR(INDEX(resource, MATCH(G165&amp;","&amp;H165,coords,0)),"Sea")</f>
        <v>Wheat</v>
      </c>
      <c r="J165">
        <f ca="1">IFERROR(INDEX(strength, MATCH(G165&amp;","&amp;H165,coords,0)),0)</f>
        <v>2</v>
      </c>
      <c r="K165">
        <f t="shared" si="17"/>
        <v>1</v>
      </c>
      <c r="L165">
        <f t="shared" si="18"/>
        <v>-1</v>
      </c>
      <c r="M165" t="str">
        <f ca="1">IFERROR(INDEX(resource, MATCH(K165&amp;","&amp;L165,coords,0)),"Sea")</f>
        <v>Ore</v>
      </c>
      <c r="N165">
        <f ca="1">IFERROR(INDEX(strength, MATCH(K165&amp;","&amp;L165,coords,0)),0)</f>
        <v>3</v>
      </c>
      <c r="O165">
        <f t="shared" ca="1" si="19"/>
        <v>10</v>
      </c>
    </row>
    <row r="166" spans="1:15" x14ac:dyDescent="0.2">
      <c r="A166" s="1">
        <f>MOD(ROW()-54,COUNTA(coords))+1</f>
        <v>18</v>
      </c>
      <c r="B166" s="1">
        <f>FLOOR((ROW()-54)/COUNTA(coords),1)+1</f>
        <v>6</v>
      </c>
      <c r="C166" s="1">
        <f>INDEX(axial, MOD(ROW()-54,COUNTA(coords))+1)</f>
        <v>1</v>
      </c>
      <c r="D166" s="1">
        <f>INDEX(horizontal, MOD(ROW()-54,COUNTA(horizontal))+1)</f>
        <v>0</v>
      </c>
      <c r="E166" t="str">
        <f ca="1">IFERROR(INDEX(resource, MATCH(C166&amp;","&amp;D166,coords,0)),"Sea")</f>
        <v>Wheat</v>
      </c>
      <c r="F166">
        <f ca="1">IFERROR(INDEX(strength, MATCH(C166&amp;","&amp;D166,coords,0)),0)</f>
        <v>2</v>
      </c>
      <c r="G166">
        <f t="shared" si="15"/>
        <v>2</v>
      </c>
      <c r="H166">
        <f t="shared" si="16"/>
        <v>1</v>
      </c>
      <c r="I166" t="str">
        <f ca="1">IFERROR(INDEX(resource, MATCH(G166&amp;","&amp;H166,coords,0)),"Sea")</f>
        <v>Wheat</v>
      </c>
      <c r="J166">
        <f ca="1">IFERROR(INDEX(strength, MATCH(G166&amp;","&amp;H166,coords,0)),0)</f>
        <v>3</v>
      </c>
      <c r="K166">
        <f t="shared" si="17"/>
        <v>2</v>
      </c>
      <c r="L166">
        <f t="shared" si="18"/>
        <v>0</v>
      </c>
      <c r="M166" t="str">
        <f ca="1">IFERROR(INDEX(resource, MATCH(K166&amp;","&amp;L166,coords,0)),"Sea")</f>
        <v>Brick</v>
      </c>
      <c r="N166">
        <f ca="1">IFERROR(INDEX(strength, MATCH(K166&amp;","&amp;L166,coords,0)),0)</f>
        <v>5</v>
      </c>
      <c r="O166">
        <f t="shared" ca="1" si="19"/>
        <v>10</v>
      </c>
    </row>
    <row r="167" spans="1:15" x14ac:dyDescent="0.2">
      <c r="A167" s="1">
        <f>MOD(ROW()-54,COUNTA(coords))+1</f>
        <v>19</v>
      </c>
      <c r="B167" s="1">
        <f>FLOOR((ROW()-54)/COUNTA(coords),1)+1</f>
        <v>6</v>
      </c>
      <c r="C167" s="1">
        <f>INDEX(axial, MOD(ROW()-54,COUNTA(coords))+1)</f>
        <v>0</v>
      </c>
      <c r="D167" s="1">
        <f>INDEX(horizontal, MOD(ROW()-54,COUNTA(horizontal))+1)</f>
        <v>0</v>
      </c>
      <c r="E167" t="str">
        <f ca="1">IFERROR(INDEX(resource, MATCH(C167&amp;","&amp;D167,coords,0)),"Sea")</f>
        <v>Wheat</v>
      </c>
      <c r="F167">
        <f ca="1">IFERROR(INDEX(strength, MATCH(C167&amp;","&amp;D167,coords,0)),0)</f>
        <v>2</v>
      </c>
      <c r="G167">
        <f t="shared" si="15"/>
        <v>1</v>
      </c>
      <c r="H167">
        <f t="shared" si="16"/>
        <v>1</v>
      </c>
      <c r="I167" t="str">
        <f ca="1">IFERROR(INDEX(resource, MATCH(G167&amp;","&amp;H167,coords,0)),"Sea")</f>
        <v>Wood</v>
      </c>
      <c r="J167">
        <f ca="1">IFERROR(INDEX(strength, MATCH(G167&amp;","&amp;H167,coords,0)),0)</f>
        <v>4</v>
      </c>
      <c r="K167">
        <f t="shared" si="17"/>
        <v>1</v>
      </c>
      <c r="L167">
        <f t="shared" si="18"/>
        <v>0</v>
      </c>
      <c r="M167" t="str">
        <f ca="1">IFERROR(INDEX(resource, MATCH(K167&amp;","&amp;L167,coords,0)),"Sea")</f>
        <v>Wheat</v>
      </c>
      <c r="N167">
        <f ca="1">IFERROR(INDEX(strength, MATCH(K167&amp;","&amp;L167,coords,0)),0)</f>
        <v>2</v>
      </c>
      <c r="O167">
        <f t="shared" ca="1" si="19"/>
        <v>8</v>
      </c>
    </row>
    <row r="170" spans="1:15" x14ac:dyDescent="0.2">
      <c r="O170">
        <f ca="1">MAX(O54:O167)</f>
        <v>12</v>
      </c>
    </row>
  </sheetData>
  <sortState xmlns:xlrd2="http://schemas.microsoft.com/office/spreadsheetml/2017/richdata2" ref="A23:A28">
    <sortCondition ref="A23:A28"/>
  </sortState>
  <conditionalFormatting sqref="C23:C28">
    <cfRule type="expression" dxfId="15" priority="1">
      <formula>NOT(C23=B23)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3CA7-9D46-324F-9E43-A91052A5F124}">
  <dimension ref="A1:AI227"/>
  <sheetViews>
    <sheetView tabSelected="1" zoomScale="125" workbookViewId="0">
      <selection activeCell="AA54" sqref="AA54:AA77"/>
    </sheetView>
  </sheetViews>
  <sheetFormatPr baseColWidth="10" defaultRowHeight="16" x14ac:dyDescent="0.2"/>
  <cols>
    <col min="1" max="1" width="13" style="1" bestFit="1" customWidth="1"/>
    <col min="2" max="2" width="16.5" style="1" bestFit="1" customWidth="1"/>
    <col min="3" max="3" width="10.83203125" style="1"/>
    <col min="6" max="14" width="10.1640625" customWidth="1"/>
    <col min="19" max="19" width="11.33203125" bestFit="1" customWidth="1"/>
    <col min="25" max="33" width="8.33203125" customWidth="1"/>
  </cols>
  <sheetData>
    <row r="1" spans="1:19" ht="16" customHeight="1" x14ac:dyDescent="0.2">
      <c r="A1" s="1" t="s">
        <v>1</v>
      </c>
      <c r="B1" s="1" t="s">
        <v>2</v>
      </c>
      <c r="C1" s="1" t="s">
        <v>4</v>
      </c>
      <c r="E1" s="1" t="s">
        <v>10</v>
      </c>
      <c r="F1" s="1" t="s">
        <v>14</v>
      </c>
      <c r="H1" s="1" t="s">
        <v>12</v>
      </c>
      <c r="I1" s="1" t="s">
        <v>19</v>
      </c>
      <c r="J1" s="1" t="s">
        <v>18</v>
      </c>
      <c r="L1" t="s">
        <v>43</v>
      </c>
      <c r="M1">
        <v>1</v>
      </c>
      <c r="N1">
        <f ca="1">ROUND(RAND()*6+0.5,0)*2-1</f>
        <v>5</v>
      </c>
      <c r="R1">
        <f ca="1">MAX(T54:T167)</f>
        <v>13</v>
      </c>
    </row>
    <row r="2" spans="1:19" ht="16" customHeight="1" x14ac:dyDescent="0.2">
      <c r="A2" s="1" t="s">
        <v>0</v>
      </c>
      <c r="B2" s="1">
        <v>5</v>
      </c>
      <c r="C2" s="1" t="str">
        <f>REPT("*",6-ABS(B2-7))</f>
        <v>****</v>
      </c>
      <c r="E2" s="1" t="s">
        <v>7</v>
      </c>
      <c r="F2">
        <f ca="1">RAND()</f>
        <v>0.1733650796501699</v>
      </c>
      <c r="H2">
        <v>1</v>
      </c>
      <c r="I2">
        <v>2</v>
      </c>
      <c r="J2">
        <v>2</v>
      </c>
      <c r="Q2">
        <v>1</v>
      </c>
      <c r="R2">
        <f t="dataTable" ref="R2:R20" dt2D="0" dtr="0" r1="F20" ca="1"/>
        <v>13</v>
      </c>
      <c r="S2" t="s">
        <v>31</v>
      </c>
    </row>
    <row r="3" spans="1:19" ht="16" customHeight="1" x14ac:dyDescent="0.2">
      <c r="A3" s="1" t="str">
        <f>CHAR(CODE(A2)+1)</f>
        <v>B</v>
      </c>
      <c r="B3" s="1">
        <v>2</v>
      </c>
      <c r="C3" s="1" t="str">
        <f t="shared" ref="C3:C19" si="0">REPT("*",6-ABS(B3-7))</f>
        <v>*</v>
      </c>
      <c r="E3" s="1" t="s">
        <v>7</v>
      </c>
      <c r="F3">
        <f t="shared" ref="F3:F19" ca="1" si="1">RAND()</f>
        <v>0.57878047495807572</v>
      </c>
      <c r="H3">
        <f>H2+1</f>
        <v>2</v>
      </c>
      <c r="I3">
        <v>1</v>
      </c>
      <c r="J3">
        <v>2</v>
      </c>
      <c r="Q3">
        <f>Q2+1</f>
        <v>2</v>
      </c>
      <c r="R3">
        <v>13</v>
      </c>
      <c r="S3" t="s">
        <v>32</v>
      </c>
    </row>
    <row r="4" spans="1:19" ht="16" customHeight="1" x14ac:dyDescent="0.2">
      <c r="A4" s="1" t="str">
        <f t="shared" ref="A4:A19" si="2">CHAR(CODE(A3)+1)</f>
        <v>C</v>
      </c>
      <c r="B4" s="1">
        <v>6</v>
      </c>
      <c r="C4" s="1" t="str">
        <f t="shared" si="0"/>
        <v>*****</v>
      </c>
      <c r="E4" s="1" t="s">
        <v>7</v>
      </c>
      <c r="F4">
        <f t="shared" ca="1" si="1"/>
        <v>0.13009473068265509</v>
      </c>
      <c r="H4">
        <f t="shared" ref="H4:H20" si="3">H3+1</f>
        <v>3</v>
      </c>
      <c r="I4">
        <v>0</v>
      </c>
      <c r="J4">
        <v>2</v>
      </c>
      <c r="Q4">
        <f t="shared" ref="Q4:Q20" si="4">Q3+1</f>
        <v>3</v>
      </c>
      <c r="R4">
        <v>13</v>
      </c>
      <c r="S4" t="s">
        <v>31</v>
      </c>
    </row>
    <row r="5" spans="1:19" ht="16" customHeight="1" x14ac:dyDescent="0.2">
      <c r="A5" s="1" t="str">
        <f t="shared" si="2"/>
        <v>D</v>
      </c>
      <c r="B5" s="1">
        <v>3</v>
      </c>
      <c r="C5" s="1" t="str">
        <f t="shared" si="0"/>
        <v>**</v>
      </c>
      <c r="E5" s="1" t="s">
        <v>6</v>
      </c>
      <c r="F5">
        <f t="shared" ca="1" si="1"/>
        <v>0.61084339041590863</v>
      </c>
      <c r="H5">
        <f t="shared" si="3"/>
        <v>4</v>
      </c>
      <c r="I5">
        <v>-1</v>
      </c>
      <c r="J5">
        <v>1</v>
      </c>
      <c r="Q5">
        <f t="shared" si="4"/>
        <v>4</v>
      </c>
      <c r="R5">
        <v>13</v>
      </c>
      <c r="S5" t="s">
        <v>32</v>
      </c>
    </row>
    <row r="6" spans="1:19" ht="16" customHeight="1" x14ac:dyDescent="0.2">
      <c r="A6" s="1" t="str">
        <f t="shared" si="2"/>
        <v>E</v>
      </c>
      <c r="B6" s="1">
        <v>8</v>
      </c>
      <c r="C6" s="1" t="str">
        <f t="shared" si="0"/>
        <v>*****</v>
      </c>
      <c r="E6" s="1" t="s">
        <v>6</v>
      </c>
      <c r="F6">
        <f t="shared" ca="1" si="1"/>
        <v>0.98014712243879276</v>
      </c>
      <c r="H6">
        <f t="shared" si="3"/>
        <v>5</v>
      </c>
      <c r="I6">
        <v>-2</v>
      </c>
      <c r="J6">
        <v>0</v>
      </c>
      <c r="Q6">
        <f t="shared" si="4"/>
        <v>5</v>
      </c>
      <c r="R6">
        <v>13</v>
      </c>
      <c r="S6" t="s">
        <v>31</v>
      </c>
    </row>
    <row r="7" spans="1:19" ht="16" customHeight="1" x14ac:dyDescent="0.2">
      <c r="A7" s="1" t="str">
        <f t="shared" si="2"/>
        <v>F</v>
      </c>
      <c r="B7" s="1">
        <v>10</v>
      </c>
      <c r="C7" s="1" t="str">
        <f t="shared" si="0"/>
        <v>***</v>
      </c>
      <c r="E7" s="1" t="s">
        <v>6</v>
      </c>
      <c r="F7">
        <f t="shared" ca="1" si="1"/>
        <v>0.63216794824170808</v>
      </c>
      <c r="H7">
        <f t="shared" si="3"/>
        <v>6</v>
      </c>
      <c r="I7">
        <v>-2</v>
      </c>
      <c r="J7">
        <v>-1</v>
      </c>
      <c r="Q7">
        <f t="shared" si="4"/>
        <v>6</v>
      </c>
      <c r="R7">
        <v>13</v>
      </c>
      <c r="S7" t="s">
        <v>32</v>
      </c>
    </row>
    <row r="8" spans="1:19" ht="16" customHeight="1" x14ac:dyDescent="0.2">
      <c r="A8" s="1" t="str">
        <f t="shared" si="2"/>
        <v>G</v>
      </c>
      <c r="B8" s="1">
        <v>9</v>
      </c>
      <c r="C8" s="1" t="str">
        <f t="shared" si="0"/>
        <v>****</v>
      </c>
      <c r="E8" s="1" t="s">
        <v>8</v>
      </c>
      <c r="F8">
        <f t="shared" ca="1" si="1"/>
        <v>1.0958476491928715E-2</v>
      </c>
      <c r="H8">
        <f t="shared" si="3"/>
        <v>7</v>
      </c>
      <c r="I8">
        <v>-2</v>
      </c>
      <c r="J8">
        <v>-2</v>
      </c>
      <c r="Q8">
        <f t="shared" si="4"/>
        <v>7</v>
      </c>
      <c r="R8">
        <v>13</v>
      </c>
      <c r="S8" t="s">
        <v>31</v>
      </c>
    </row>
    <row r="9" spans="1:19" ht="16" customHeight="1" x14ac:dyDescent="0.2">
      <c r="A9" s="1" t="str">
        <f t="shared" si="2"/>
        <v>H</v>
      </c>
      <c r="B9" s="1">
        <v>12</v>
      </c>
      <c r="C9" s="1" t="str">
        <f t="shared" si="0"/>
        <v>*</v>
      </c>
      <c r="E9" s="1" t="s">
        <v>8</v>
      </c>
      <c r="F9">
        <f t="shared" ca="1" si="1"/>
        <v>0.66601913475591912</v>
      </c>
      <c r="H9">
        <f t="shared" si="3"/>
        <v>8</v>
      </c>
      <c r="I9">
        <v>-1</v>
      </c>
      <c r="J9">
        <v>-2</v>
      </c>
      <c r="Q9">
        <f t="shared" si="4"/>
        <v>8</v>
      </c>
      <c r="R9">
        <v>12</v>
      </c>
      <c r="S9" t="s">
        <v>32</v>
      </c>
    </row>
    <row r="10" spans="1:19" ht="16" customHeight="1" x14ac:dyDescent="0.2">
      <c r="A10" s="1" t="str">
        <f t="shared" si="2"/>
        <v>I</v>
      </c>
      <c r="B10" s="1">
        <v>11</v>
      </c>
      <c r="C10" s="1" t="str">
        <f t="shared" si="0"/>
        <v>**</v>
      </c>
      <c r="E10" s="1" t="s">
        <v>8</v>
      </c>
      <c r="F10">
        <f t="shared" ca="1" si="1"/>
        <v>0.64891999045832249</v>
      </c>
      <c r="H10">
        <f t="shared" si="3"/>
        <v>9</v>
      </c>
      <c r="I10">
        <v>0</v>
      </c>
      <c r="J10">
        <v>-2</v>
      </c>
      <c r="Q10">
        <f t="shared" si="4"/>
        <v>9</v>
      </c>
      <c r="R10">
        <v>12</v>
      </c>
      <c r="S10" t="s">
        <v>31</v>
      </c>
    </row>
    <row r="11" spans="1:19" ht="16" customHeight="1" x14ac:dyDescent="0.2">
      <c r="A11" s="1" t="str">
        <f t="shared" si="2"/>
        <v>J</v>
      </c>
      <c r="B11" s="1">
        <v>4</v>
      </c>
      <c r="C11" s="1" t="str">
        <f t="shared" si="0"/>
        <v>***</v>
      </c>
      <c r="E11" s="1" t="s">
        <v>8</v>
      </c>
      <c r="F11">
        <f t="shared" ca="1" si="1"/>
        <v>0.39075055150397919</v>
      </c>
      <c r="H11">
        <f t="shared" si="3"/>
        <v>10</v>
      </c>
      <c r="I11">
        <v>1</v>
      </c>
      <c r="J11">
        <v>-1</v>
      </c>
      <c r="Q11">
        <f t="shared" si="4"/>
        <v>10</v>
      </c>
      <c r="R11">
        <v>12</v>
      </c>
      <c r="S11" t="s">
        <v>32</v>
      </c>
    </row>
    <row r="12" spans="1:19" ht="16" customHeight="1" x14ac:dyDescent="0.2">
      <c r="A12" s="1" t="str">
        <f t="shared" si="2"/>
        <v>K</v>
      </c>
      <c r="B12" s="1">
        <v>8</v>
      </c>
      <c r="C12" s="1" t="str">
        <f t="shared" si="0"/>
        <v>*****</v>
      </c>
      <c r="E12" s="1" t="s">
        <v>9</v>
      </c>
      <c r="F12">
        <f t="shared" ca="1" si="1"/>
        <v>0.97481713134661563</v>
      </c>
      <c r="H12">
        <f t="shared" si="3"/>
        <v>11</v>
      </c>
      <c r="I12">
        <v>2</v>
      </c>
      <c r="J12">
        <v>0</v>
      </c>
      <c r="Q12">
        <f t="shared" si="4"/>
        <v>11</v>
      </c>
      <c r="R12">
        <v>12</v>
      </c>
      <c r="S12" t="s">
        <v>31</v>
      </c>
    </row>
    <row r="13" spans="1:19" ht="16" customHeight="1" x14ac:dyDescent="0.2">
      <c r="A13" s="1" t="str">
        <f t="shared" si="2"/>
        <v>L</v>
      </c>
      <c r="B13" s="1">
        <v>10</v>
      </c>
      <c r="C13" s="1" t="str">
        <f t="shared" si="0"/>
        <v>***</v>
      </c>
      <c r="E13" s="1" t="s">
        <v>9</v>
      </c>
      <c r="F13">
        <f t="shared" ca="1" si="1"/>
        <v>0.51034730261076366</v>
      </c>
      <c r="H13">
        <f t="shared" si="3"/>
        <v>12</v>
      </c>
      <c r="I13">
        <v>2</v>
      </c>
      <c r="J13">
        <v>1</v>
      </c>
      <c r="Q13">
        <f t="shared" si="4"/>
        <v>12</v>
      </c>
      <c r="R13">
        <v>11</v>
      </c>
      <c r="S13" t="s">
        <v>32</v>
      </c>
    </row>
    <row r="14" spans="1:19" ht="16" customHeight="1" x14ac:dyDescent="0.2">
      <c r="A14" s="1" t="str">
        <f t="shared" si="2"/>
        <v>M</v>
      </c>
      <c r="B14" s="1">
        <v>9</v>
      </c>
      <c r="C14" s="1" t="str">
        <f t="shared" si="0"/>
        <v>****</v>
      </c>
      <c r="E14" s="1" t="s">
        <v>9</v>
      </c>
      <c r="F14">
        <f t="shared" ca="1" si="1"/>
        <v>0.51633230353506476</v>
      </c>
      <c r="H14">
        <f t="shared" si="3"/>
        <v>13</v>
      </c>
      <c r="I14">
        <v>1</v>
      </c>
      <c r="J14">
        <v>1</v>
      </c>
      <c r="Q14">
        <f t="shared" si="4"/>
        <v>13</v>
      </c>
      <c r="R14">
        <v>11</v>
      </c>
      <c r="S14" t="s">
        <v>33</v>
      </c>
    </row>
    <row r="15" spans="1:19" ht="16" customHeight="1" x14ac:dyDescent="0.2">
      <c r="A15" s="1" t="str">
        <f t="shared" si="2"/>
        <v>N</v>
      </c>
      <c r="B15" s="1">
        <v>4</v>
      </c>
      <c r="C15" s="1" t="str">
        <f t="shared" si="0"/>
        <v>***</v>
      </c>
      <c r="E15" s="1" t="s">
        <v>9</v>
      </c>
      <c r="F15">
        <f t="shared" ca="1" si="1"/>
        <v>0.86340014952368171</v>
      </c>
      <c r="H15">
        <f t="shared" si="3"/>
        <v>14</v>
      </c>
      <c r="I15">
        <v>0</v>
      </c>
      <c r="J15">
        <v>1</v>
      </c>
      <c r="Q15">
        <f t="shared" si="4"/>
        <v>14</v>
      </c>
      <c r="R15">
        <v>11</v>
      </c>
      <c r="S15" t="s">
        <v>34</v>
      </c>
    </row>
    <row r="16" spans="1:19" ht="16" customHeight="1" x14ac:dyDescent="0.2">
      <c r="A16" s="1" t="str">
        <f t="shared" si="2"/>
        <v>O</v>
      </c>
      <c r="B16" s="1">
        <v>5</v>
      </c>
      <c r="C16" s="1" t="str">
        <f t="shared" si="0"/>
        <v>****</v>
      </c>
      <c r="E16" s="1" t="s">
        <v>5</v>
      </c>
      <c r="F16">
        <f t="shared" ca="1" si="1"/>
        <v>0.20901463550302302</v>
      </c>
      <c r="H16">
        <f t="shared" si="3"/>
        <v>15</v>
      </c>
      <c r="I16">
        <v>-1</v>
      </c>
      <c r="J16">
        <v>0</v>
      </c>
      <c r="Q16">
        <f t="shared" si="4"/>
        <v>15</v>
      </c>
      <c r="R16">
        <v>11</v>
      </c>
      <c r="S16" t="s">
        <v>35</v>
      </c>
    </row>
    <row r="17" spans="1:35" ht="16" customHeight="1" x14ac:dyDescent="0.2">
      <c r="A17" s="1" t="str">
        <f t="shared" si="2"/>
        <v>P</v>
      </c>
      <c r="B17" s="1">
        <v>6</v>
      </c>
      <c r="C17" s="1" t="str">
        <f t="shared" si="0"/>
        <v>*****</v>
      </c>
      <c r="E17" s="1" t="s">
        <v>5</v>
      </c>
      <c r="F17">
        <f t="shared" ca="1" si="1"/>
        <v>0.31790854358559295</v>
      </c>
      <c r="H17">
        <f t="shared" si="3"/>
        <v>16</v>
      </c>
      <c r="I17">
        <v>-1</v>
      </c>
      <c r="J17">
        <v>-1</v>
      </c>
      <c r="Q17">
        <f t="shared" si="4"/>
        <v>16</v>
      </c>
      <c r="R17">
        <v>12</v>
      </c>
      <c r="S17" t="s">
        <v>36</v>
      </c>
      <c r="AG17" s="6"/>
      <c r="AI17" s="6"/>
    </row>
    <row r="18" spans="1:35" ht="16" customHeight="1" x14ac:dyDescent="0.2">
      <c r="A18" s="1" t="str">
        <f t="shared" si="2"/>
        <v>Q</v>
      </c>
      <c r="B18" s="1">
        <v>3</v>
      </c>
      <c r="C18" s="1" t="str">
        <f t="shared" si="0"/>
        <v>**</v>
      </c>
      <c r="E18" s="1" t="s">
        <v>5</v>
      </c>
      <c r="F18">
        <f t="shared" ca="1" si="1"/>
        <v>0.44893486121876225</v>
      </c>
      <c r="H18">
        <f t="shared" si="3"/>
        <v>17</v>
      </c>
      <c r="I18">
        <v>0</v>
      </c>
      <c r="J18">
        <v>-1</v>
      </c>
      <c r="Q18">
        <f t="shared" si="4"/>
        <v>17</v>
      </c>
      <c r="R18">
        <v>12</v>
      </c>
      <c r="S18" t="s">
        <v>37</v>
      </c>
      <c r="AG18" s="6"/>
      <c r="AI18" s="6"/>
    </row>
    <row r="19" spans="1:35" ht="16" customHeight="1" x14ac:dyDescent="0.2">
      <c r="A19" s="1" t="str">
        <f t="shared" si="2"/>
        <v>R</v>
      </c>
      <c r="B19" s="1">
        <v>11</v>
      </c>
      <c r="C19" s="1" t="str">
        <f t="shared" si="0"/>
        <v>**</v>
      </c>
      <c r="E19" s="9" t="s">
        <v>5</v>
      </c>
      <c r="F19" s="7">
        <f t="shared" ca="1" si="1"/>
        <v>0.30275777213130772</v>
      </c>
      <c r="H19">
        <f t="shared" si="3"/>
        <v>18</v>
      </c>
      <c r="I19">
        <v>1</v>
      </c>
      <c r="J19">
        <v>0</v>
      </c>
      <c r="Q19">
        <f t="shared" si="4"/>
        <v>18</v>
      </c>
      <c r="R19">
        <v>12</v>
      </c>
      <c r="S19" t="s">
        <v>38</v>
      </c>
      <c r="AG19" s="6"/>
      <c r="AH19" s="6"/>
      <c r="AI19" s="6"/>
    </row>
    <row r="20" spans="1:35" ht="16" customHeight="1" x14ac:dyDescent="0.2">
      <c r="E20" s="1" t="s">
        <v>13</v>
      </c>
      <c r="F20">
        <f ca="1">ROUND(RAND()*19+0.5,0)</f>
        <v>4</v>
      </c>
      <c r="H20">
        <f t="shared" si="3"/>
        <v>19</v>
      </c>
      <c r="I20">
        <v>0</v>
      </c>
      <c r="J20">
        <v>0</v>
      </c>
      <c r="Q20">
        <f t="shared" si="4"/>
        <v>19</v>
      </c>
      <c r="R20">
        <v>12</v>
      </c>
      <c r="S20" t="s">
        <v>29</v>
      </c>
      <c r="AG20" s="6"/>
      <c r="AI20" s="6"/>
    </row>
    <row r="21" spans="1:35" x14ac:dyDescent="0.2">
      <c r="E21" s="1" t="s">
        <v>42</v>
      </c>
      <c r="F21">
        <f ca="1">MAX(T54:T167)</f>
        <v>13</v>
      </c>
      <c r="AG21" s="6"/>
      <c r="AI21" s="6"/>
    </row>
    <row r="22" spans="1:35" x14ac:dyDescent="0.2">
      <c r="A22" t="s">
        <v>15</v>
      </c>
      <c r="B22" t="s">
        <v>17</v>
      </c>
      <c r="C22" s="5" t="s">
        <v>11</v>
      </c>
      <c r="AI22" s="6"/>
    </row>
    <row r="23" spans="1:35" x14ac:dyDescent="0.2">
      <c r="A23" s="1" t="s">
        <v>7</v>
      </c>
      <c r="B23" s="4">
        <v>3</v>
      </c>
      <c r="C23" s="5">
        <v>3</v>
      </c>
      <c r="F23" s="7">
        <v>-1</v>
      </c>
      <c r="G23" s="7">
        <f>F23+0.5</f>
        <v>-0.5</v>
      </c>
      <c r="H23" s="7">
        <f>G23+0.5</f>
        <v>0</v>
      </c>
      <c r="I23" s="7">
        <f>H23+0.5</f>
        <v>0.5</v>
      </c>
      <c r="J23" s="7">
        <f>I23+0.5</f>
        <v>1</v>
      </c>
      <c r="K23" s="7">
        <f>J23+0.5</f>
        <v>1.5</v>
      </c>
      <c r="L23" s="7">
        <f>K23+0.5</f>
        <v>2</v>
      </c>
      <c r="M23" s="7">
        <f>L23+0.5</f>
        <v>2.5</v>
      </c>
      <c r="N23" s="7">
        <f>M23+0.5</f>
        <v>3</v>
      </c>
      <c r="AI23" s="6"/>
    </row>
    <row r="24" spans="1:35" ht="60" customHeight="1" x14ac:dyDescent="0.2">
      <c r="A24" s="1" t="s">
        <v>13</v>
      </c>
      <c r="B24" s="4">
        <v>1</v>
      </c>
      <c r="C24" s="5">
        <v>1</v>
      </c>
      <c r="E24" s="8">
        <v>2</v>
      </c>
      <c r="F24" s="6" t="str">
        <f>IFERROR(IF(OR(AND(ISEVEN($E24),MOD(F$23,1)=0),AND(ISODD($E24),MOD(F$23,1)&lt;&gt;0)), INDEX(resource, MATCH(FLOOR(F$23,1)-FLOOR((2-$E24)/2,1)&amp;","&amp;$E24, coords, 0))
&amp;CHAR(10)&amp;
INDEX(rating, MATCH(FLOOR(F$23,1)-FLOOR((2-$E24)/2,1)&amp;","&amp;$E24, coords, 0))
&amp;CHAR(10)&amp;
REPT("*",INDEX(strength, MATCH(FLOOR(F$23,1)-FLOOR((2-$E24)/2,1)&amp;","&amp;$E24, coords, 0))),""),"")</f>
        <v/>
      </c>
      <c r="G24" s="6" t="str">
        <f>IFERROR(IF(OR(AND(ISEVEN($E24),MOD(G$23,1)=0),AND(ISODD($E24),MOD(G$23,1)&lt;&gt;0)), INDEX(resource, MATCH(FLOOR(G$23,1)-FLOOR((2-$E24)/2,1)&amp;","&amp;$E24, coords, 0))
&amp;CHAR(10)&amp;
INDEX(rating, MATCH(FLOOR(G$23,1)-FLOOR((2-$E24)/2,1)&amp;","&amp;$E24, coords, 0))
&amp;CHAR(10)&amp;
REPT("*",INDEX(strength, MATCH(FLOOR(G$23,1)-FLOOR((2-$E24)/2,1)&amp;","&amp;$E24, coords, 0))),""),"")</f>
        <v/>
      </c>
      <c r="H24" s="6" t="str">
        <f ca="1">IFERROR(IF(OR(AND(ISEVEN($E24),MOD(H$23,1)=0),AND(ISODD($E24),MOD(H$23,1)&lt;&gt;0)), INDEX(resource, MATCH(FLOOR(H$23,1)-FLOOR((2-$E24)/2,1)&amp;","&amp;$E24, coords, 0))
&amp;CHAR(10)&amp;
INDEX(rating, MATCH(FLOOR(H$23,1)-FLOOR((2-$E24)/2,1)&amp;","&amp;$E24, coords, 0))
&amp;CHAR(10)&amp;
REPT("*",INDEX(strength, MATCH(FLOOR(H$23,1)-FLOOR((2-$E24)/2,1)&amp;","&amp;$E24, coords, 0))),""),"")</f>
        <v>Wheat
6
*****</v>
      </c>
      <c r="I24" s="6" t="str">
        <f>IFERROR(IF(OR(AND(ISEVEN($E24),MOD(I$23,1)=0),AND(ISODD($E24),MOD(I$23,1)&lt;&gt;0)), INDEX(resource, MATCH(FLOOR(I$23,1)-FLOOR((2-$E24)/2,1)&amp;","&amp;$E24, coords, 0))
&amp;CHAR(10)&amp;
INDEX(rating, MATCH(FLOOR(I$23,1)-FLOOR((2-$E24)/2,1)&amp;","&amp;$E24, coords, 0))
&amp;CHAR(10)&amp;
REPT("*",INDEX(strength, MATCH(FLOOR(I$23,1)-FLOOR((2-$E24)/2,1)&amp;","&amp;$E24, coords, 0))),""),"")</f>
        <v/>
      </c>
      <c r="J24" s="6" t="str">
        <f ca="1">IFERROR(IF(OR(AND(ISEVEN($E24),MOD(J$23,1)=0),AND(ISODD($E24),MOD(J$23,1)&lt;&gt;0)), INDEX(resource, MATCH(FLOOR(J$23,1)-FLOOR((2-$E24)/2,1)&amp;","&amp;$E24, coords, 0))
&amp;CHAR(10)&amp;
INDEX(rating, MATCH(FLOOR(J$23,1)-FLOOR((2-$E24)/2,1)&amp;","&amp;$E24, coords, 0))
&amp;CHAR(10)&amp;
REPT("*",INDEX(strength, MATCH(FLOOR(J$23,1)-FLOOR((2-$E24)/2,1)&amp;","&amp;$E24, coords, 0))),""),"")</f>
        <v>Wheat
2
*</v>
      </c>
      <c r="K24" s="6" t="str">
        <f>IFERROR(IF(OR(AND(ISEVEN($E24),MOD(K$23,1)=0),AND(ISODD($E24),MOD(K$23,1)&lt;&gt;0)), INDEX(resource, MATCH(FLOOR(K$23,1)-FLOOR((2-$E24)/2,1)&amp;","&amp;$E24, coords, 0))
&amp;CHAR(10)&amp;
INDEX(rating, MATCH(FLOOR(K$23,1)-FLOOR((2-$E24)/2,1)&amp;","&amp;$E24, coords, 0))
&amp;CHAR(10)&amp;
REPT("*",INDEX(strength, MATCH(FLOOR(K$23,1)-FLOOR((2-$E24)/2,1)&amp;","&amp;$E24, coords, 0))),""),"")</f>
        <v/>
      </c>
      <c r="L24" s="6" t="str">
        <f ca="1">IFERROR(IF(OR(AND(ISEVEN($E24),MOD(L$23,1)=0),AND(ISODD($E24),MOD(L$23,1)&lt;&gt;0)), INDEX(resource, MATCH(FLOOR(L$23,1)-FLOOR((2-$E24)/2,1)&amp;","&amp;$E24, coords, 0))
&amp;CHAR(10)&amp;
INDEX(rating, MATCH(FLOOR(L$23,1)-FLOOR((2-$E24)/2,1)&amp;","&amp;$E24, coords, 0))
&amp;CHAR(10)&amp;
REPT("*",INDEX(strength, MATCH(FLOOR(L$23,1)-FLOOR((2-$E24)/2,1)&amp;","&amp;$E24, coords, 0))),""),"")</f>
        <v>Ore
5
****</v>
      </c>
      <c r="M24" s="6" t="str">
        <f>IFERROR(IF(OR(AND(ISEVEN($E24),MOD(M$23,1)=0),AND(ISODD($E24),MOD(M$23,1)&lt;&gt;0)), INDEX(resource, MATCH(FLOOR(M$23,1)-FLOOR((2-$E24)/2,1)&amp;","&amp;$E24, coords, 0))
&amp;CHAR(10)&amp;
INDEX(rating, MATCH(FLOOR(M$23,1)-FLOOR((2-$E24)/2,1)&amp;","&amp;$E24, coords, 0))
&amp;CHAR(10)&amp;
REPT("*",INDEX(strength, MATCH(FLOOR(M$23,1)-FLOOR((2-$E24)/2,1)&amp;","&amp;$E24, coords, 0))),""),"")</f>
        <v/>
      </c>
      <c r="N24" s="6" t="str">
        <f>IFERROR(IF(OR(AND(ISEVEN($E24),MOD(N$23,1)=0),AND(ISODD($E24),MOD(N$23,1)&lt;&gt;0)), INDEX(resource, MATCH(FLOOR(N$23,1)-FLOOR((2-$E24)/2,1)&amp;","&amp;$E24, coords, 0))
&amp;CHAR(10)&amp;
INDEX(rating, MATCH(FLOOR(N$23,1)-FLOOR((2-$E24)/2,1)&amp;","&amp;$E24, coords, 0))
&amp;CHAR(10)&amp;
REPT("*",INDEX(strength, MATCH(FLOOR(N$23,1)-FLOOR((2-$E24)/2,1)&amp;","&amp;$E24, coords, 0))),""),"")</f>
        <v/>
      </c>
      <c r="AI24" s="6"/>
    </row>
    <row r="25" spans="1:35" ht="60" customHeight="1" x14ac:dyDescent="0.2">
      <c r="A25" s="1" t="s">
        <v>6</v>
      </c>
      <c r="B25" s="4">
        <v>3</v>
      </c>
      <c r="C25" s="5">
        <v>3</v>
      </c>
      <c r="E25" s="8">
        <v>1</v>
      </c>
      <c r="F25" s="6" t="str">
        <f>IFERROR(IF(OR(AND(ISEVEN($E25),MOD(F$23,1)=0),AND(ISODD($E25),MOD(F$23,1)&lt;&gt;0)), INDEX(resource, MATCH(FLOOR(F$23,1)-FLOOR((2-$E25)/2,1)&amp;","&amp;$E25, coords, 0))
&amp;CHAR(10)&amp;
INDEX(rating, MATCH(FLOOR(F$23,1)-FLOOR((2-$E25)/2,1)&amp;","&amp;$E25, coords, 0))
&amp;CHAR(10)&amp;
REPT("*",INDEX(strength, MATCH(FLOOR(F$23,1)-FLOOR((2-$E25)/2,1)&amp;","&amp;$E25, coords, 0))),""),"")</f>
        <v/>
      </c>
      <c r="G25" s="6" t="str">
        <f ca="1">IFERROR(IF(OR(AND(ISEVEN($E25),MOD(G$23,1)=0),AND(ISODD($E25),MOD(G$23,1)&lt;&gt;0)), INDEX(resource, MATCH(FLOOR(G$23,1)-FLOOR((2-$E25)/2,1)&amp;","&amp;$E25, coords, 0))
&amp;CHAR(10)&amp;
INDEX(rating, MATCH(FLOOR(G$23,1)-FLOOR((2-$E25)/2,1)&amp;","&amp;$E25, coords, 0))
&amp;CHAR(10)&amp;
REPT("*",INDEX(strength, MATCH(FLOOR(G$23,1)-FLOOR((2-$E25)/2,1)&amp;","&amp;$E25, coords, 0))),""),"")</f>
        <v xml:space="preserve">Desert
</v>
      </c>
      <c r="H25" s="6" t="str">
        <f>IFERROR(IF(OR(AND(ISEVEN($E25),MOD(H$23,1)=0),AND(ISODD($E25),MOD(H$23,1)&lt;&gt;0)), INDEX(resource, MATCH(FLOOR(H$23,1)-FLOOR((2-$E25)/2,1)&amp;","&amp;$E25, coords, 0))
&amp;CHAR(10)&amp;
INDEX(rating, MATCH(FLOOR(H$23,1)-FLOOR((2-$E25)/2,1)&amp;","&amp;$E25, coords, 0))
&amp;CHAR(10)&amp;
REPT("*",INDEX(strength, MATCH(FLOOR(H$23,1)-FLOOR((2-$E25)/2,1)&amp;","&amp;$E25, coords, 0))),""),"")</f>
        <v/>
      </c>
      <c r="I25" s="6" t="str">
        <f ca="1">IFERROR(IF(OR(AND(ISEVEN($E25),MOD(I$23,1)=0),AND(ISODD($E25),MOD(I$23,1)&lt;&gt;0)), INDEX(resource, MATCH(FLOOR(I$23,1)-FLOOR((2-$E25)/2,1)&amp;","&amp;$E25, coords, 0))
&amp;CHAR(10)&amp;
INDEX(rating, MATCH(FLOOR(I$23,1)-FLOOR((2-$E25)/2,1)&amp;","&amp;$E25, coords, 0))
&amp;CHAR(10)&amp;
REPT("*",INDEX(strength, MATCH(FLOOR(I$23,1)-FLOOR((2-$E25)/2,1)&amp;","&amp;$E25, coords, 0))),""),"")</f>
        <v>Wood
9
****</v>
      </c>
      <c r="J25" s="6" t="str">
        <f>IFERROR(IF(OR(AND(ISEVEN($E25),MOD(J$23,1)=0),AND(ISODD($E25),MOD(J$23,1)&lt;&gt;0)), INDEX(resource, MATCH(FLOOR(J$23,1)-FLOOR((2-$E25)/2,1)&amp;","&amp;$E25, coords, 0))
&amp;CHAR(10)&amp;
INDEX(rating, MATCH(FLOOR(J$23,1)-FLOOR((2-$E25)/2,1)&amp;","&amp;$E25, coords, 0))
&amp;CHAR(10)&amp;
REPT("*",INDEX(strength, MATCH(FLOOR(J$23,1)-FLOOR((2-$E25)/2,1)&amp;","&amp;$E25, coords, 0))),""),"")</f>
        <v/>
      </c>
      <c r="K25" s="6" t="str">
        <f ca="1">IFERROR(IF(OR(AND(ISEVEN($E25),MOD(K$23,1)=0),AND(ISODD($E25),MOD(K$23,1)&lt;&gt;0)), INDEX(resource, MATCH(FLOOR(K$23,1)-FLOOR((2-$E25)/2,1)&amp;","&amp;$E25, coords, 0))
&amp;CHAR(10)&amp;
INDEX(rating, MATCH(FLOOR(K$23,1)-FLOOR((2-$E25)/2,1)&amp;","&amp;$E25, coords, 0))
&amp;CHAR(10)&amp;
REPT("*",INDEX(strength, MATCH(FLOOR(K$23,1)-FLOOR((2-$E25)/2,1)&amp;","&amp;$E25, coords, 0))),""),"")</f>
        <v>Sheep
10
***</v>
      </c>
      <c r="L25" s="6" t="str">
        <f>IFERROR(IF(OR(AND(ISEVEN($E25),MOD(L$23,1)=0),AND(ISODD($E25),MOD(L$23,1)&lt;&gt;0)), INDEX(resource, MATCH(FLOOR(L$23,1)-FLOOR((2-$E25)/2,1)&amp;","&amp;$E25, coords, 0))
&amp;CHAR(10)&amp;
INDEX(rating, MATCH(FLOOR(L$23,1)-FLOOR((2-$E25)/2,1)&amp;","&amp;$E25, coords, 0))
&amp;CHAR(10)&amp;
REPT("*",INDEX(strength, MATCH(FLOOR(L$23,1)-FLOOR((2-$E25)/2,1)&amp;","&amp;$E25, coords, 0))),""),"")</f>
        <v/>
      </c>
      <c r="M25" s="6" t="str">
        <f ca="1">IFERROR(IF(OR(AND(ISEVEN($E25),MOD(M$23,1)=0),AND(ISODD($E25),MOD(M$23,1)&lt;&gt;0)), INDEX(resource, MATCH(FLOOR(M$23,1)-FLOOR((2-$E25)/2,1)&amp;","&amp;$E25, coords, 0))
&amp;CHAR(10)&amp;
INDEX(rating, MATCH(FLOOR(M$23,1)-FLOOR((2-$E25)/2,1)&amp;","&amp;$E25, coords, 0))
&amp;CHAR(10)&amp;
REPT("*",INDEX(strength, MATCH(FLOOR(M$23,1)-FLOOR((2-$E25)/2,1)&amp;","&amp;$E25, coords, 0))),""),"")</f>
        <v>Wood
8
*****</v>
      </c>
      <c r="N25" s="6" t="str">
        <f>IFERROR(IF(OR(AND(ISEVEN($E25),MOD(N$23,1)=0),AND(ISODD($E25),MOD(N$23,1)&lt;&gt;0)), INDEX(resource, MATCH(FLOOR(N$23,1)-FLOOR((2-$E25)/2,1)&amp;","&amp;$E25, coords, 0))
&amp;CHAR(10)&amp;
INDEX(rating, MATCH(FLOOR(N$23,1)-FLOOR((2-$E25)/2,1)&amp;","&amp;$E25, coords, 0))
&amp;CHAR(10)&amp;
REPT("*",INDEX(strength, MATCH(FLOOR(N$23,1)-FLOOR((2-$E25)/2,1)&amp;","&amp;$E25, coords, 0))),""),"")</f>
        <v/>
      </c>
      <c r="AI25" s="6"/>
    </row>
    <row r="26" spans="1:35" ht="60" customHeight="1" x14ac:dyDescent="0.2">
      <c r="A26" s="1" t="s">
        <v>8</v>
      </c>
      <c r="B26" s="4">
        <v>4</v>
      </c>
      <c r="C26" s="5">
        <v>4</v>
      </c>
      <c r="E26" s="8">
        <v>0</v>
      </c>
      <c r="F26" s="6" t="str">
        <f ca="1">IFERROR(IF(OR(AND(ISEVEN($E26),MOD(F$23,1)=0),AND(ISODD($E26),MOD(F$23,1)&lt;&gt;0)), INDEX(resource, MATCH(FLOOR(F$23,1)-FLOOR((2-$E26)/2,1)&amp;","&amp;$E26, coords, 0))
&amp;CHAR(10)&amp;
INDEX(rating, MATCH(FLOOR(F$23,1)-FLOOR((2-$E26)/2,1)&amp;","&amp;$E26, coords, 0))
&amp;CHAR(10)&amp;
REPT("*",INDEX(strength, MATCH(FLOOR(F$23,1)-FLOOR((2-$E26)/2,1)&amp;","&amp;$E26, coords, 0))),""),"")</f>
        <v>Sheep
3
**</v>
      </c>
      <c r="G26" s="6" t="str">
        <f>IFERROR(IF(OR(AND(ISEVEN($E26),MOD(G$23,1)=0),AND(ISODD($E26),MOD(G$23,1)&lt;&gt;0)), INDEX(resource, MATCH(FLOOR(G$23,1)-FLOOR((2-$E26)/2,1)&amp;","&amp;$E26, coords, 0))
&amp;CHAR(10)&amp;
INDEX(rating, MATCH(FLOOR(G$23,1)-FLOOR((2-$E26)/2,1)&amp;","&amp;$E26, coords, 0))
&amp;CHAR(10)&amp;
REPT("*",INDEX(strength, MATCH(FLOOR(G$23,1)-FLOOR((2-$E26)/2,1)&amp;","&amp;$E26, coords, 0))),""),"")</f>
        <v/>
      </c>
      <c r="H26" s="6" t="str">
        <f ca="1">IFERROR(IF(OR(AND(ISEVEN($E26),MOD(H$23,1)=0),AND(ISODD($E26),MOD(H$23,1)&lt;&gt;0)), INDEX(resource, MATCH(FLOOR(H$23,1)-FLOOR((2-$E26)/2,1)&amp;","&amp;$E26, coords, 0))
&amp;CHAR(10)&amp;
INDEX(rating, MATCH(FLOOR(H$23,1)-FLOOR((2-$E26)/2,1)&amp;","&amp;$E26, coords, 0))
&amp;CHAR(10)&amp;
REPT("*",INDEX(strength, MATCH(FLOOR(H$23,1)-FLOOR((2-$E26)/2,1)&amp;","&amp;$E26, coords, 0))),""),"")</f>
        <v>Wood
4
***</v>
      </c>
      <c r="I26" s="6" t="str">
        <f>IFERROR(IF(OR(AND(ISEVEN($E26),MOD(I$23,1)=0),AND(ISODD($E26),MOD(I$23,1)&lt;&gt;0)), INDEX(resource, MATCH(FLOOR(I$23,1)-FLOOR((2-$E26)/2,1)&amp;","&amp;$E26, coords, 0))
&amp;CHAR(10)&amp;
INDEX(rating, MATCH(FLOOR(I$23,1)-FLOOR((2-$E26)/2,1)&amp;","&amp;$E26, coords, 0))
&amp;CHAR(10)&amp;
REPT("*",INDEX(strength, MATCH(FLOOR(I$23,1)-FLOOR((2-$E26)/2,1)&amp;","&amp;$E26, coords, 0))),""),"")</f>
        <v/>
      </c>
      <c r="J26" s="6" t="str">
        <f ca="1">IFERROR(IF(OR(AND(ISEVEN($E26),MOD(J$23,1)=0),AND(ISODD($E26),MOD(J$23,1)&lt;&gt;0)), INDEX(resource, MATCH(FLOOR(J$23,1)-FLOOR((2-$E26)/2,1)&amp;","&amp;$E26, coords, 0))
&amp;CHAR(10)&amp;
INDEX(rating, MATCH(FLOOR(J$23,1)-FLOOR((2-$E26)/2,1)&amp;","&amp;$E26, coords, 0))
&amp;CHAR(10)&amp;
REPT("*",INDEX(strength, MATCH(FLOOR(J$23,1)-FLOOR((2-$E26)/2,1)&amp;","&amp;$E26, coords, 0))),""),"")</f>
        <v>Sheep
11
**</v>
      </c>
      <c r="K26" s="6" t="str">
        <f>IFERROR(IF(OR(AND(ISEVEN($E26),MOD(K$23,1)=0),AND(ISODD($E26),MOD(K$23,1)&lt;&gt;0)), INDEX(resource, MATCH(FLOOR(K$23,1)-FLOOR((2-$E26)/2,1)&amp;","&amp;$E26, coords, 0))
&amp;CHAR(10)&amp;
INDEX(rating, MATCH(FLOOR(K$23,1)-FLOOR((2-$E26)/2,1)&amp;","&amp;$E26, coords, 0))
&amp;CHAR(10)&amp;
REPT("*",INDEX(strength, MATCH(FLOOR(K$23,1)-FLOOR((2-$E26)/2,1)&amp;","&amp;$E26, coords, 0))),""),"")</f>
        <v/>
      </c>
      <c r="L26" s="6" t="str">
        <f ca="1">IFERROR(IF(OR(AND(ISEVEN($E26),MOD(L$23,1)=0),AND(ISODD($E26),MOD(L$23,1)&lt;&gt;0)), INDEX(resource, MATCH(FLOOR(L$23,1)-FLOOR((2-$E26)/2,1)&amp;","&amp;$E26, coords, 0))
&amp;CHAR(10)&amp;
INDEX(rating, MATCH(FLOOR(L$23,1)-FLOOR((2-$E26)/2,1)&amp;","&amp;$E26, coords, 0))
&amp;CHAR(10)&amp;
REPT("*",INDEX(strength, MATCH(FLOOR(L$23,1)-FLOOR((2-$E26)/2,1)&amp;","&amp;$E26, coords, 0))),""),"")</f>
        <v>Brick
3
**</v>
      </c>
      <c r="M26" s="6" t="str">
        <f>IFERROR(IF(OR(AND(ISEVEN($E26),MOD(M$23,1)=0),AND(ISODD($E26),MOD(M$23,1)&lt;&gt;0)), INDEX(resource, MATCH(FLOOR(M$23,1)-FLOOR((2-$E26)/2,1)&amp;","&amp;$E26, coords, 0))
&amp;CHAR(10)&amp;
INDEX(rating, MATCH(FLOOR(M$23,1)-FLOOR((2-$E26)/2,1)&amp;","&amp;$E26, coords, 0))
&amp;CHAR(10)&amp;
REPT("*",INDEX(strength, MATCH(FLOOR(M$23,1)-FLOOR((2-$E26)/2,1)&amp;","&amp;$E26, coords, 0))),""),"")</f>
        <v/>
      </c>
      <c r="N26" s="6" t="str">
        <f ca="1">IFERROR(IF(OR(AND(ISEVEN($E26),MOD(N$23,1)=0),AND(ISODD($E26),MOD(N$23,1)&lt;&gt;0)), INDEX(resource, MATCH(FLOOR(N$23,1)-FLOOR((2-$E26)/2,1)&amp;","&amp;$E26, coords, 0))
&amp;CHAR(10)&amp;
INDEX(rating, MATCH(FLOOR(N$23,1)-FLOOR((2-$E26)/2,1)&amp;","&amp;$E26, coords, 0))
&amp;CHAR(10)&amp;
REPT("*",INDEX(strength, MATCH(FLOOR(N$23,1)-FLOOR((2-$E26)/2,1)&amp;","&amp;$E26, coords, 0))),""),"")</f>
        <v>Wheat
4
***</v>
      </c>
      <c r="AI26" s="6"/>
    </row>
    <row r="27" spans="1:35" ht="60" customHeight="1" x14ac:dyDescent="0.2">
      <c r="A27" s="1" t="s">
        <v>9</v>
      </c>
      <c r="B27" s="4">
        <v>4</v>
      </c>
      <c r="C27" s="5">
        <v>4</v>
      </c>
      <c r="E27" s="8">
        <v>-1</v>
      </c>
      <c r="F27" s="6" t="str">
        <f>IFERROR(IF(OR(AND(ISEVEN($E27),MOD(F$23,1)=0),AND(ISODD($E27),MOD(F$23,1)&lt;&gt;0)), INDEX(resource, MATCH(FLOOR(F$23,1)-FLOOR((2-$E27)/2,1)&amp;","&amp;$E27, coords, 0))
&amp;CHAR(10)&amp;
INDEX(rating, MATCH(FLOOR(F$23,1)-FLOOR((2-$E27)/2,1)&amp;","&amp;$E27, coords, 0))
&amp;CHAR(10)&amp;
REPT("*",INDEX(strength, MATCH(FLOOR(F$23,1)-FLOOR((2-$E27)/2,1)&amp;","&amp;$E27, coords, 0))),""),"")</f>
        <v/>
      </c>
      <c r="G27" s="6" t="str">
        <f ca="1">IFERROR(IF(OR(AND(ISEVEN($E27),MOD(G$23,1)=0),AND(ISODD($E27),MOD(G$23,1)&lt;&gt;0)), INDEX(resource, MATCH(FLOOR(G$23,1)-FLOOR((2-$E27)/2,1)&amp;","&amp;$E27, coords, 0))
&amp;CHAR(10)&amp;
INDEX(rating, MATCH(FLOOR(G$23,1)-FLOOR((2-$E27)/2,1)&amp;","&amp;$E27, coords, 0))
&amp;CHAR(10)&amp;
REPT("*",INDEX(strength, MATCH(FLOOR(G$23,1)-FLOOR((2-$E27)/2,1)&amp;","&amp;$E27, coords, 0))),""),"")</f>
        <v>Sheep
8
*****</v>
      </c>
      <c r="H27" s="6" t="str">
        <f>IFERROR(IF(OR(AND(ISEVEN($E27),MOD(H$23,1)=0),AND(ISODD($E27),MOD(H$23,1)&lt;&gt;0)), INDEX(resource, MATCH(FLOOR(H$23,1)-FLOOR((2-$E27)/2,1)&amp;","&amp;$E27, coords, 0))
&amp;CHAR(10)&amp;
INDEX(rating, MATCH(FLOOR(H$23,1)-FLOOR((2-$E27)/2,1)&amp;","&amp;$E27, coords, 0))
&amp;CHAR(10)&amp;
REPT("*",INDEX(strength, MATCH(FLOOR(H$23,1)-FLOOR((2-$E27)/2,1)&amp;","&amp;$E27, coords, 0))),""),"")</f>
        <v/>
      </c>
      <c r="I27" s="6" t="str">
        <f ca="1">IFERROR(IF(OR(AND(ISEVEN($E27),MOD(I$23,1)=0),AND(ISODD($E27),MOD(I$23,1)&lt;&gt;0)), INDEX(resource, MATCH(FLOOR(I$23,1)-FLOOR((2-$E27)/2,1)&amp;","&amp;$E27, coords, 0))
&amp;CHAR(10)&amp;
INDEX(rating, MATCH(FLOOR(I$23,1)-FLOOR((2-$E27)/2,1)&amp;","&amp;$E27, coords, 0))
&amp;CHAR(10)&amp;
REPT("*",INDEX(strength, MATCH(FLOOR(I$23,1)-FLOOR((2-$E27)/2,1)&amp;","&amp;$E27, coords, 0))),""),"")</f>
        <v>Wood
5
****</v>
      </c>
      <c r="J27" s="6" t="str">
        <f>IFERROR(IF(OR(AND(ISEVEN($E27),MOD(J$23,1)=0),AND(ISODD($E27),MOD(J$23,1)&lt;&gt;0)), INDEX(resource, MATCH(FLOOR(J$23,1)-FLOOR((2-$E27)/2,1)&amp;","&amp;$E27, coords, 0))
&amp;CHAR(10)&amp;
INDEX(rating, MATCH(FLOOR(J$23,1)-FLOOR((2-$E27)/2,1)&amp;","&amp;$E27, coords, 0))
&amp;CHAR(10)&amp;
REPT("*",INDEX(strength, MATCH(FLOOR(J$23,1)-FLOOR((2-$E27)/2,1)&amp;","&amp;$E27, coords, 0))),""),"")</f>
        <v/>
      </c>
      <c r="K27" s="6" t="str">
        <f ca="1">IFERROR(IF(OR(AND(ISEVEN($E27),MOD(K$23,1)=0),AND(ISODD($E27),MOD(K$23,1)&lt;&gt;0)), INDEX(resource, MATCH(FLOOR(K$23,1)-FLOOR((2-$E27)/2,1)&amp;","&amp;$E27, coords, 0))
&amp;CHAR(10)&amp;
INDEX(rating, MATCH(FLOOR(K$23,1)-FLOOR((2-$E27)/2,1)&amp;","&amp;$E27, coords, 0))
&amp;CHAR(10)&amp;
REPT("*",INDEX(strength, MATCH(FLOOR(K$23,1)-FLOOR((2-$E27)/2,1)&amp;","&amp;$E27, coords, 0))),""),"")</f>
        <v>Brick
6
*****</v>
      </c>
      <c r="L27" s="6" t="str">
        <f>IFERROR(IF(OR(AND(ISEVEN($E27),MOD(L$23,1)=0),AND(ISODD($E27),MOD(L$23,1)&lt;&gt;0)), INDEX(resource, MATCH(FLOOR(L$23,1)-FLOOR((2-$E27)/2,1)&amp;","&amp;$E27, coords, 0))
&amp;CHAR(10)&amp;
INDEX(rating, MATCH(FLOOR(L$23,1)-FLOOR((2-$E27)/2,1)&amp;","&amp;$E27, coords, 0))
&amp;CHAR(10)&amp;
REPT("*",INDEX(strength, MATCH(FLOOR(L$23,1)-FLOOR((2-$E27)/2,1)&amp;","&amp;$E27, coords, 0))),""),"")</f>
        <v/>
      </c>
      <c r="M27" s="6" t="str">
        <f ca="1">IFERROR(IF(OR(AND(ISEVEN($E27),MOD(M$23,1)=0),AND(ISODD($E27),MOD(M$23,1)&lt;&gt;0)), INDEX(resource, MATCH(FLOOR(M$23,1)-FLOOR((2-$E27)/2,1)&amp;","&amp;$E27, coords, 0))
&amp;CHAR(10)&amp;
INDEX(rating, MATCH(FLOOR(M$23,1)-FLOOR((2-$E27)/2,1)&amp;","&amp;$E27, coords, 0))
&amp;CHAR(10)&amp;
REPT("*",INDEX(strength, MATCH(FLOOR(M$23,1)-FLOOR((2-$E27)/2,1)&amp;","&amp;$E27, coords, 0))),""),"")</f>
        <v>Wheat
11
**</v>
      </c>
      <c r="N27" s="6" t="str">
        <f>IFERROR(IF(OR(AND(ISEVEN($E27),MOD(N$23,1)=0),AND(ISODD($E27),MOD(N$23,1)&lt;&gt;0)), INDEX(resource, MATCH(FLOOR(N$23,1)-FLOOR((2-$E27)/2,1)&amp;","&amp;$E27, coords, 0))
&amp;CHAR(10)&amp;
INDEX(rating, MATCH(FLOOR(N$23,1)-FLOOR((2-$E27)/2,1)&amp;","&amp;$E27, coords, 0))
&amp;CHAR(10)&amp;
REPT("*",INDEX(strength, MATCH(FLOOR(N$23,1)-FLOOR((2-$E27)/2,1)&amp;","&amp;$E27, coords, 0))),""),"")</f>
        <v/>
      </c>
      <c r="AI27" s="6"/>
    </row>
    <row r="28" spans="1:35" ht="60" customHeight="1" x14ac:dyDescent="0.2">
      <c r="A28" s="1" t="s">
        <v>5</v>
      </c>
      <c r="B28" s="4">
        <v>4</v>
      </c>
      <c r="C28" s="5">
        <v>4</v>
      </c>
      <c r="E28" s="8">
        <v>-2</v>
      </c>
      <c r="F28" s="6" t="str">
        <f>IFERROR(IF(OR(AND(ISEVEN($E28),MOD(F$23,1)=0),AND(ISODD($E28),MOD(F$23,1)&lt;&gt;0)), INDEX(resource, MATCH(FLOOR(F$23,1)-FLOOR((2-$E28)/2,1)&amp;","&amp;$E28, coords, 0))
&amp;CHAR(10)&amp;
INDEX(rating, MATCH(FLOOR(F$23,1)-FLOOR((2-$E28)/2,1)&amp;","&amp;$E28, coords, 0))
&amp;CHAR(10)&amp;
REPT("*",INDEX(strength, MATCH(FLOOR(F$23,1)-FLOOR((2-$E28)/2,1)&amp;","&amp;$E28, coords, 0))),""),"")</f>
        <v/>
      </c>
      <c r="G28" s="6" t="str">
        <f>IFERROR(IF(OR(AND(ISEVEN($E28),MOD(G$23,1)=0),AND(ISODD($E28),MOD(G$23,1)&lt;&gt;0)), INDEX(resource, MATCH(FLOOR(G$23,1)-FLOOR((2-$E28)/2,1)&amp;","&amp;$E28, coords, 0))
&amp;CHAR(10)&amp;
INDEX(rating, MATCH(FLOOR(G$23,1)-FLOOR((2-$E28)/2,1)&amp;","&amp;$E28, coords, 0))
&amp;CHAR(10)&amp;
REPT("*",INDEX(strength, MATCH(FLOOR(G$23,1)-FLOOR((2-$E28)/2,1)&amp;","&amp;$E28, coords, 0))),""),"")</f>
        <v/>
      </c>
      <c r="H28" s="6" t="str">
        <f ca="1">IFERROR(IF(OR(AND(ISEVEN($E28),MOD(H$23,1)=0),AND(ISODD($E28),MOD(H$23,1)&lt;&gt;0)), INDEX(resource, MATCH(FLOOR(H$23,1)-FLOOR((2-$E28)/2,1)&amp;","&amp;$E28, coords, 0))
&amp;CHAR(10)&amp;
INDEX(rating, MATCH(FLOOR(H$23,1)-FLOOR((2-$E28)/2,1)&amp;","&amp;$E28, coords, 0))
&amp;CHAR(10)&amp;
REPT("*",INDEX(strength, MATCH(FLOOR(H$23,1)-FLOOR((2-$E28)/2,1)&amp;","&amp;$E28, coords, 0))),""),"")</f>
        <v>Ore
10
***</v>
      </c>
      <c r="I28" s="6" t="str">
        <f>IFERROR(IF(OR(AND(ISEVEN($E28),MOD(I$23,1)=0),AND(ISODD($E28),MOD(I$23,1)&lt;&gt;0)), INDEX(resource, MATCH(FLOOR(I$23,1)-FLOOR((2-$E28)/2,1)&amp;","&amp;$E28, coords, 0))
&amp;CHAR(10)&amp;
INDEX(rating, MATCH(FLOOR(I$23,1)-FLOOR((2-$E28)/2,1)&amp;","&amp;$E28, coords, 0))
&amp;CHAR(10)&amp;
REPT("*",INDEX(strength, MATCH(FLOOR(I$23,1)-FLOOR((2-$E28)/2,1)&amp;","&amp;$E28, coords, 0))),""),"")</f>
        <v/>
      </c>
      <c r="J28" s="6" t="str">
        <f ca="1">IFERROR(IF(OR(AND(ISEVEN($E28),MOD(J$23,1)=0),AND(ISODD($E28),MOD(J$23,1)&lt;&gt;0)), INDEX(resource, MATCH(FLOOR(J$23,1)-FLOOR((2-$E28)/2,1)&amp;","&amp;$E28, coords, 0))
&amp;CHAR(10)&amp;
INDEX(rating, MATCH(FLOOR(J$23,1)-FLOOR((2-$E28)/2,1)&amp;","&amp;$E28, coords, 0))
&amp;CHAR(10)&amp;
REPT("*",INDEX(strength, MATCH(FLOOR(J$23,1)-FLOOR((2-$E28)/2,1)&amp;","&amp;$E28, coords, 0))),""),"")</f>
        <v>Ore
9
****</v>
      </c>
      <c r="K28" s="6" t="str">
        <f>IFERROR(IF(OR(AND(ISEVEN($E28),MOD(K$23,1)=0),AND(ISODD($E28),MOD(K$23,1)&lt;&gt;0)), INDEX(resource, MATCH(FLOOR(K$23,1)-FLOOR((2-$E28)/2,1)&amp;","&amp;$E28, coords, 0))
&amp;CHAR(10)&amp;
INDEX(rating, MATCH(FLOOR(K$23,1)-FLOOR((2-$E28)/2,1)&amp;","&amp;$E28, coords, 0))
&amp;CHAR(10)&amp;
REPT("*",INDEX(strength, MATCH(FLOOR(K$23,1)-FLOOR((2-$E28)/2,1)&amp;","&amp;$E28, coords, 0))),""),"")</f>
        <v/>
      </c>
      <c r="L28" s="6" t="str">
        <f ca="1">IFERROR(IF(OR(AND(ISEVEN($E28),MOD(L$23,1)=0),AND(ISODD($E28),MOD(L$23,1)&lt;&gt;0)), INDEX(resource, MATCH(FLOOR(L$23,1)-FLOOR((2-$E28)/2,1)&amp;","&amp;$E28, coords, 0))
&amp;CHAR(10)&amp;
INDEX(rating, MATCH(FLOOR(L$23,1)-FLOOR((2-$E28)/2,1)&amp;","&amp;$E28, coords, 0))
&amp;CHAR(10)&amp;
REPT("*",INDEX(strength, MATCH(FLOOR(L$23,1)-FLOOR((2-$E28)/2,1)&amp;","&amp;$E28, coords, 0))),""),"")</f>
        <v>Brick
12
*</v>
      </c>
      <c r="M28" s="6" t="str">
        <f>IFERROR(IF(OR(AND(ISEVEN($E28),MOD(M$23,1)=0),AND(ISODD($E28),MOD(M$23,1)&lt;&gt;0)), INDEX(resource, MATCH(FLOOR(M$23,1)-FLOOR((2-$E28)/2,1)&amp;","&amp;$E28, coords, 0))
&amp;CHAR(10)&amp;
INDEX(rating, MATCH(FLOOR(M$23,1)-FLOOR((2-$E28)/2,1)&amp;","&amp;$E28, coords, 0))
&amp;CHAR(10)&amp;
REPT("*",INDEX(strength, MATCH(FLOOR(M$23,1)-FLOOR((2-$E28)/2,1)&amp;","&amp;$E28, coords, 0))),""),"")</f>
        <v/>
      </c>
      <c r="N28" s="6" t="str">
        <f>IFERROR(IF(OR(AND(ISEVEN($E28),MOD(N$23,1)=0),AND(ISODD($E28),MOD(N$23,1)&lt;&gt;0)), INDEX(resource, MATCH(FLOOR(N$23,1)-FLOOR((2-$E28)/2,1)&amp;","&amp;$E28, coords, 0))
&amp;CHAR(10)&amp;
INDEX(rating, MATCH(FLOOR(N$23,1)-FLOOR((2-$E28)/2,1)&amp;","&amp;$E28, coords, 0))
&amp;CHAR(10)&amp;
REPT("*",INDEX(strength, MATCH(FLOOR(N$23,1)-FLOOR((2-$E28)/2,1)&amp;","&amp;$E28, coords, 0))),""),"")</f>
        <v/>
      </c>
      <c r="AI28" s="6"/>
    </row>
    <row r="29" spans="1:35" x14ac:dyDescent="0.2">
      <c r="A29" s="1" t="s">
        <v>16</v>
      </c>
      <c r="B29" s="4">
        <v>19</v>
      </c>
      <c r="C29" s="5">
        <f>SUM(C23:C28)</f>
        <v>19</v>
      </c>
    </row>
    <row r="30" spans="1:35" x14ac:dyDescent="0.2">
      <c r="B30" s="4"/>
      <c r="O30" t="s">
        <v>40</v>
      </c>
      <c r="S30" t="s">
        <v>39</v>
      </c>
    </row>
    <row r="31" spans="1:35" x14ac:dyDescent="0.2">
      <c r="A31" s="2" t="s">
        <v>12</v>
      </c>
      <c r="B31" s="1" t="s">
        <v>10</v>
      </c>
      <c r="C31" s="5" t="s">
        <v>19</v>
      </c>
      <c r="D31" s="5" t="s">
        <v>18</v>
      </c>
      <c r="E31" s="5" t="s">
        <v>41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 s="5" t="s">
        <v>23</v>
      </c>
      <c r="M31" s="5" t="s">
        <v>3</v>
      </c>
      <c r="P31" t="s">
        <v>20</v>
      </c>
      <c r="Q31" t="s">
        <v>21</v>
      </c>
      <c r="T31" t="s">
        <v>19</v>
      </c>
      <c r="U31" t="s">
        <v>18</v>
      </c>
    </row>
    <row r="32" spans="1:35" x14ac:dyDescent="0.2">
      <c r="A32">
        <v>1</v>
      </c>
      <c r="B32" t="str">
        <f ca="1">IF(A32=$F$20, $E$20, IF(A32&gt;$F$20, INDEX($E$2:$E$19, MATCH(LARGE($F$2:$F$19, A32-1),$F$2:$F$19, 0)), INDEX($E$2:$E$19, MATCH(LARGE($F$2:$F$19, A32),$F$2:$F$19, 0))))</f>
        <v>Ore</v>
      </c>
      <c r="C32">
        <f>INDEX(aseq, MOD($A32+$M$1-2,19)+1)</f>
        <v>2</v>
      </c>
      <c r="D32">
        <f>INDEX(hseq, MOD($A32+$M$1-2,19)+1)</f>
        <v>2</v>
      </c>
      <c r="E32" s="5" t="str">
        <f>C32&amp;","&amp;D32</f>
        <v>2,2</v>
      </c>
      <c r="F32" t="str">
        <f>IFERROR(INDEX($B$32:$B$50, MATCH($C32+INDEX($P$41:$T$46, MATCH(F$31, $O$41:$O$46, 0), 1)&amp;","&amp;$D32+INDEX($P$41:$T$46, MATCH(F$31, $O$41:$O$46, 0), 2), $E$32:$E$50, 0)), "Sea")
&amp;", "&amp;
IFERROR(INDEX($B$32:$B$50, MATCH($C32+INDEX($P$41:$T$46, MATCH(F$31, $O$41:$O$46, 0), 3)&amp;","&amp;$D32+INDEX($P$41:$T$46, MATCH(F$31, $O$41:$O$46, 0), 4), $E$32:$E$50, 0)), "Sea")</f>
        <v>Sea, Sea</v>
      </c>
      <c r="G32" t="str">
        <f>IFERROR(INDEX($B$32:$B$50, MATCH($C32+INDEX($P$41:$T$46, MATCH(G$31, $O$41:$O$46, 0), 1)&amp;","&amp;$D32+INDEX($P$41:$T$46, MATCH(G$31, $O$41:$O$46, 0), 2), $E$32:$E$50, 0)), "Sea")
&amp;", "&amp;
IFERROR(INDEX($B$32:$B$50, MATCH($C32+INDEX($P$41:$T$46, MATCH(G$31, $O$41:$O$46, 0), 3)&amp;","&amp;$D32+INDEX($P$41:$T$46, MATCH(G$31, $O$41:$O$46, 0), 4), $E$32:$E$50, 0)), "Sea")</f>
        <v>Sea, Sea</v>
      </c>
      <c r="H32" t="str">
        <f>IFERROR(INDEX($B$32:$B$50, MATCH($C32+INDEX($P$41:$T$46, MATCH(H$31, $O$41:$O$46, 0), 1)&amp;","&amp;$D32+INDEX($P$41:$T$46, MATCH(H$31, $O$41:$O$46, 0), 2), $E$32:$E$50, 0)), "Sea")
&amp;", "&amp;
IFERROR(INDEX($B$32:$B$50, MATCH($C32+INDEX($P$41:$T$46, MATCH(H$31, $O$41:$O$46, 0), 3)&amp;","&amp;$D32+INDEX($P$41:$T$46, MATCH(H$31, $O$41:$O$46, 0), 4), $E$32:$E$50, 0)), "Sea")</f>
        <v>Sea, Sea</v>
      </c>
      <c r="I32" t="str">
        <f ca="1">IFERROR(INDEX($B$32:$B$50, MATCH($C32+INDEX($P$41:$T$46, MATCH(I$31, $O$41:$O$46, 0), 1)&amp;","&amp;$D32+INDEX($P$41:$T$46, MATCH(I$31, $O$41:$O$46, 0), 2), $E$32:$E$50, 0)), "Sea")
&amp;", "&amp;
IFERROR(INDEX($B$32:$B$50, MATCH($C32+INDEX($P$41:$T$46, MATCH(I$31, $O$41:$O$46, 0), 3)&amp;","&amp;$D32+INDEX($P$41:$T$46, MATCH(I$31, $O$41:$O$46, 0), 4), $E$32:$E$50, 0)), "Sea")</f>
        <v>Wheat, Sea</v>
      </c>
      <c r="J32" t="str">
        <f ca="1">IFERROR(INDEX($B$32:$B$50, MATCH($C32+INDEX($P$41:$T$46, MATCH(J$31, $O$41:$O$46, 0), 1)&amp;","&amp;$D32+INDEX($P$41:$T$46, MATCH(J$31, $O$41:$O$46, 0), 2), $E$32:$E$50, 0)), "Sea")
&amp;", "&amp;
IFERROR(INDEX($B$32:$B$50, MATCH($C32+INDEX($P$41:$T$46, MATCH(J$31, $O$41:$O$46, 0), 3)&amp;","&amp;$D32+INDEX($P$41:$T$46, MATCH(J$31, $O$41:$O$46, 0), 4), $E$32:$E$50, 0)), "Sea")</f>
        <v>Sheep, Sea</v>
      </c>
      <c r="K32" t="str">
        <f ca="1">IFERROR(INDEX($B$32:$B$50, MATCH($C32+INDEX($P$41:$T$46, MATCH(K$31, $O$41:$O$46, 0), 1)&amp;","&amp;$D32+INDEX($P$41:$T$46, MATCH(K$31, $O$41:$O$46, 0), 2), $E$32:$E$50, 0)), "Sea")
&amp;", "&amp;
IFERROR(INDEX($B$32:$B$50, MATCH($C32+INDEX($P$41:$T$46, MATCH(K$31, $O$41:$O$46, 0), 3)&amp;","&amp;$D32+INDEX($P$41:$T$46, MATCH(K$31, $O$41:$O$46, 0), 4), $E$32:$E$50, 0)), "Sea")</f>
        <v>Wood, Sea</v>
      </c>
      <c r="L32">
        <f ca="1">IF(B32="Desert", "",OFFSET(B2,-IF(IFERROR(MATCH("Desert", $B$32:B32, 0),0)&gt;0, 1,0),0))</f>
        <v>5</v>
      </c>
      <c r="M32">
        <f ca="1">IFERROR(6-ABS(L32-7), 0)</f>
        <v>4</v>
      </c>
      <c r="O32">
        <v>1</v>
      </c>
      <c r="P32">
        <v>6</v>
      </c>
      <c r="Q32">
        <v>1</v>
      </c>
      <c r="S32">
        <v>1</v>
      </c>
      <c r="T32">
        <v>1</v>
      </c>
      <c r="U32">
        <v>1</v>
      </c>
    </row>
    <row r="33" spans="1:21" x14ac:dyDescent="0.2">
      <c r="A33">
        <f>A32+1</f>
        <v>2</v>
      </c>
      <c r="B33" t="str">
        <f ca="1">IF(A33=$F$20, $E$20, IF(A33&gt;$F$20, INDEX($E$2:$E$19, MATCH(LARGE($F$2:$F$19, A33-1),$F$2:$F$19, 0)), INDEX($E$2:$E$19, MATCH(LARGE($F$2:$F$19, A33),$F$2:$F$19, 0))))</f>
        <v>Wheat</v>
      </c>
      <c r="C33">
        <f>INDEX(aseq, MOD($A33+$M$1-2,19)+1)</f>
        <v>1</v>
      </c>
      <c r="D33">
        <f>INDEX(hseq, MOD($A33+$M$1-2,19)+1)</f>
        <v>2</v>
      </c>
      <c r="E33" s="5" t="str">
        <f t="shared" ref="E33:E50" si="5">C33&amp;","&amp;D33</f>
        <v>1,2</v>
      </c>
      <c r="F33" t="str">
        <f ca="1">IFERROR(INDEX($B$32:$B$50, MATCH($C33+INDEX($P$41:$T$46, MATCH(F$31, $O$41:$O$46, 0), 1)&amp;","&amp;$D33+INDEX($P$41:$T$46, MATCH(F$31, $O$41:$O$46, 0), 2), $E$32:$E$50, 0)), "Sea")
&amp;", "&amp;
IFERROR(INDEX($B$32:$B$50, MATCH($C33+INDEX($P$41:$T$46, MATCH(F$31, $O$41:$O$46, 0), 3)&amp;","&amp;$D33+INDEX($P$41:$T$46, MATCH(F$31, $O$41:$O$46, 0), 4), $E$32:$E$50, 0)), "Sea")</f>
        <v>Ore, Sea</v>
      </c>
      <c r="G33" t="str">
        <f>IFERROR(INDEX($B$32:$B$50, MATCH($C33+INDEX($P$41:$T$46, MATCH(G$31, $O$41:$O$46, 0), 1)&amp;","&amp;$D33+INDEX($P$41:$T$46, MATCH(G$31, $O$41:$O$46, 0), 2), $E$32:$E$50, 0)), "Sea")
&amp;", "&amp;
IFERROR(INDEX($B$32:$B$50, MATCH($C33+INDEX($P$41:$T$46, MATCH(G$31, $O$41:$O$46, 0), 3)&amp;","&amp;$D33+INDEX($P$41:$T$46, MATCH(G$31, $O$41:$O$46, 0), 4), $E$32:$E$50, 0)), "Sea")</f>
        <v>Sea, Sea</v>
      </c>
      <c r="H33" t="str">
        <f>IFERROR(INDEX($B$32:$B$50, MATCH($C33+INDEX($P$41:$T$46, MATCH(H$31, $O$41:$O$46, 0), 1)&amp;","&amp;$D33+INDEX($P$41:$T$46, MATCH(H$31, $O$41:$O$46, 0), 2), $E$32:$E$50, 0)), "Sea")
&amp;", "&amp;
IFERROR(INDEX($B$32:$B$50, MATCH($C33+INDEX($P$41:$T$46, MATCH(H$31, $O$41:$O$46, 0), 3)&amp;","&amp;$D33+INDEX($P$41:$T$46, MATCH(H$31, $O$41:$O$46, 0), 4), $E$32:$E$50, 0)), "Sea")</f>
        <v>Sea, Sea</v>
      </c>
      <c r="I33" t="str">
        <f ca="1">IFERROR(INDEX($B$32:$B$50, MATCH($C33+INDEX($P$41:$T$46, MATCH(I$31, $O$41:$O$46, 0), 1)&amp;","&amp;$D33+INDEX($P$41:$T$46, MATCH(I$31, $O$41:$O$46, 0), 2), $E$32:$E$50, 0)), "Sea")
&amp;", "&amp;
IFERROR(INDEX($B$32:$B$50, MATCH($C33+INDEX($P$41:$T$46, MATCH(I$31, $O$41:$O$46, 0), 3)&amp;","&amp;$D33+INDEX($P$41:$T$46, MATCH(I$31, $O$41:$O$46, 0), 4), $E$32:$E$50, 0)), "Sea")</f>
        <v>Wheat, Sea</v>
      </c>
      <c r="J33" t="str">
        <f ca="1">IFERROR(INDEX($B$32:$B$50, MATCH($C33+INDEX($P$41:$T$46, MATCH(J$31, $O$41:$O$46, 0), 1)&amp;","&amp;$D33+INDEX($P$41:$T$46, MATCH(J$31, $O$41:$O$46, 0), 2), $E$32:$E$50, 0)), "Sea")
&amp;", "&amp;
IFERROR(INDEX($B$32:$B$50, MATCH($C33+INDEX($P$41:$T$46, MATCH(J$31, $O$41:$O$46, 0), 3)&amp;","&amp;$D33+INDEX($P$41:$T$46, MATCH(J$31, $O$41:$O$46, 0), 4), $E$32:$E$50, 0)), "Sea")</f>
        <v>Wood, Ore</v>
      </c>
      <c r="K33" t="str">
        <f ca="1">IFERROR(INDEX($B$32:$B$50, MATCH($C33+INDEX($P$41:$T$46, MATCH(K$31, $O$41:$O$46, 0), 1)&amp;","&amp;$D33+INDEX($P$41:$T$46, MATCH(K$31, $O$41:$O$46, 0), 2), $E$32:$E$50, 0)), "Sea")
&amp;", "&amp;
IFERROR(INDEX($B$32:$B$50, MATCH($C33+INDEX($P$41:$T$46, MATCH(K$31, $O$41:$O$46, 0), 3)&amp;","&amp;$D33+INDEX($P$41:$T$46, MATCH(K$31, $O$41:$O$46, 0), 4), $E$32:$E$50, 0)), "Sea")</f>
        <v>Sheep, Sea</v>
      </c>
      <c r="L33">
        <f ca="1">IF(B33="Desert", "",OFFSET(B3,-IF(IFERROR(MATCH("Desert", $B$32:B33, 0),0)&gt;0, 1,0),0))</f>
        <v>2</v>
      </c>
      <c r="M33">
        <f t="shared" ref="M33:M50" ca="1" si="6">IFERROR(6-ABS(L33-7), 0)</f>
        <v>1</v>
      </c>
      <c r="O33">
        <v>2</v>
      </c>
      <c r="P33">
        <f>Q32</f>
        <v>1</v>
      </c>
      <c r="Q33">
        <f>P33+1</f>
        <v>2</v>
      </c>
      <c r="S33">
        <v>2</v>
      </c>
      <c r="T33">
        <v>0</v>
      </c>
      <c r="U33">
        <v>1</v>
      </c>
    </row>
    <row r="34" spans="1:21" x14ac:dyDescent="0.2">
      <c r="A34">
        <f t="shared" ref="A34:A50" si="7">A33+1</f>
        <v>3</v>
      </c>
      <c r="B34" t="str">
        <f ca="1">IF(A34=$F$20, $E$20, IF(A34&gt;$F$20, INDEX($E$2:$E$19, MATCH(LARGE($F$2:$F$19, A34-1),$F$2:$F$19, 0)), INDEX($E$2:$E$19, MATCH(LARGE($F$2:$F$19, A34),$F$2:$F$19, 0))))</f>
        <v>Wheat</v>
      </c>
      <c r="C34">
        <f>INDEX(aseq, MOD($A34+$M$1-2,19)+1)</f>
        <v>0</v>
      </c>
      <c r="D34">
        <f>INDEX(hseq, MOD($A34+$M$1-2,19)+1)</f>
        <v>2</v>
      </c>
      <c r="E34" s="5" t="str">
        <f t="shared" si="5"/>
        <v>0,2</v>
      </c>
      <c r="F34" t="str">
        <f ca="1">IFERROR(INDEX($B$32:$B$50, MATCH($C34+INDEX($P$41:$T$46, MATCH(F$31, $O$41:$O$46, 0), 1)&amp;","&amp;$D34+INDEX($P$41:$T$46, MATCH(F$31, $O$41:$O$46, 0), 2), $E$32:$E$50, 0)), "Sea")
&amp;", "&amp;
IFERROR(INDEX($B$32:$B$50, MATCH($C34+INDEX($P$41:$T$46, MATCH(F$31, $O$41:$O$46, 0), 3)&amp;","&amp;$D34+INDEX($P$41:$T$46, MATCH(F$31, $O$41:$O$46, 0), 4), $E$32:$E$50, 0)), "Sea")</f>
        <v>Wheat, Sea</v>
      </c>
      <c r="G34" t="str">
        <f>IFERROR(INDEX($B$32:$B$50, MATCH($C34+INDEX($P$41:$T$46, MATCH(G$31, $O$41:$O$46, 0), 1)&amp;","&amp;$D34+INDEX($P$41:$T$46, MATCH(G$31, $O$41:$O$46, 0), 2), $E$32:$E$50, 0)), "Sea")
&amp;", "&amp;
IFERROR(INDEX($B$32:$B$50, MATCH($C34+INDEX($P$41:$T$46, MATCH(G$31, $O$41:$O$46, 0), 3)&amp;","&amp;$D34+INDEX($P$41:$T$46, MATCH(G$31, $O$41:$O$46, 0), 4), $E$32:$E$50, 0)), "Sea")</f>
        <v>Sea, Sea</v>
      </c>
      <c r="H34" t="str">
        <f>IFERROR(INDEX($B$32:$B$50, MATCH($C34+INDEX($P$41:$T$46, MATCH(H$31, $O$41:$O$46, 0), 1)&amp;","&amp;$D34+INDEX($P$41:$T$46, MATCH(H$31, $O$41:$O$46, 0), 2), $E$32:$E$50, 0)), "Sea")
&amp;", "&amp;
IFERROR(INDEX($B$32:$B$50, MATCH($C34+INDEX($P$41:$T$46, MATCH(H$31, $O$41:$O$46, 0), 3)&amp;","&amp;$D34+INDEX($P$41:$T$46, MATCH(H$31, $O$41:$O$46, 0), 4), $E$32:$E$50, 0)), "Sea")</f>
        <v>Sea, Sea</v>
      </c>
      <c r="I34" t="str">
        <f>IFERROR(INDEX($B$32:$B$50, MATCH($C34+INDEX($P$41:$T$46, MATCH(I$31, $O$41:$O$46, 0), 1)&amp;","&amp;$D34+INDEX($P$41:$T$46, MATCH(I$31, $O$41:$O$46, 0), 2), $E$32:$E$50, 0)), "Sea")
&amp;", "&amp;
IFERROR(INDEX($B$32:$B$50, MATCH($C34+INDEX($P$41:$T$46, MATCH(I$31, $O$41:$O$46, 0), 3)&amp;","&amp;$D34+INDEX($P$41:$T$46, MATCH(I$31, $O$41:$O$46, 0), 4), $E$32:$E$50, 0)), "Sea")</f>
        <v>Sea, Sea</v>
      </c>
      <c r="J34" t="str">
        <f ca="1">IFERROR(INDEX($B$32:$B$50, MATCH($C34+INDEX($P$41:$T$46, MATCH(J$31, $O$41:$O$46, 0), 1)&amp;","&amp;$D34+INDEX($P$41:$T$46, MATCH(J$31, $O$41:$O$46, 0), 2), $E$32:$E$50, 0)), "Sea")
&amp;", "&amp;
IFERROR(INDEX($B$32:$B$50, MATCH($C34+INDEX($P$41:$T$46, MATCH(J$31, $O$41:$O$46, 0), 3)&amp;","&amp;$D34+INDEX($P$41:$T$46, MATCH(J$31, $O$41:$O$46, 0), 4), $E$32:$E$50, 0)), "Sea")</f>
        <v>Desert, Wheat</v>
      </c>
      <c r="K34" t="str">
        <f ca="1">IFERROR(INDEX($B$32:$B$50, MATCH($C34+INDEX($P$41:$T$46, MATCH(K$31, $O$41:$O$46, 0), 1)&amp;","&amp;$D34+INDEX($P$41:$T$46, MATCH(K$31, $O$41:$O$46, 0), 2), $E$32:$E$50, 0)), "Sea")
&amp;", "&amp;
IFERROR(INDEX($B$32:$B$50, MATCH($C34+INDEX($P$41:$T$46, MATCH(K$31, $O$41:$O$46, 0), 3)&amp;","&amp;$D34+INDEX($P$41:$T$46, MATCH(K$31, $O$41:$O$46, 0), 4), $E$32:$E$50, 0)), "Sea")</f>
        <v>Wood, Sea</v>
      </c>
      <c r="L34">
        <f ca="1">IF(B34="Desert", "",OFFSET(B4,-IF(IFERROR(MATCH("Desert", $B$32:B34, 0),0)&gt;0, 1,0),0))</f>
        <v>6</v>
      </c>
      <c r="M34">
        <f t="shared" ca="1" si="6"/>
        <v>5</v>
      </c>
      <c r="O34">
        <v>3</v>
      </c>
      <c r="P34">
        <f t="shared" ref="P34:P37" si="8">Q33</f>
        <v>2</v>
      </c>
      <c r="Q34">
        <f t="shared" ref="Q34:Q37" si="9">P34+1</f>
        <v>3</v>
      </c>
      <c r="S34">
        <v>3</v>
      </c>
      <c r="T34">
        <v>-1</v>
      </c>
      <c r="U34">
        <v>0</v>
      </c>
    </row>
    <row r="35" spans="1:21" x14ac:dyDescent="0.2">
      <c r="A35">
        <f t="shared" si="7"/>
        <v>4</v>
      </c>
      <c r="B35" t="str">
        <f ca="1">IF(A35=$F$20, $E$20, IF(A35&gt;$F$20, INDEX($E$2:$E$19, MATCH(LARGE($F$2:$F$19, A35-1),$F$2:$F$19, 0)), INDEX($E$2:$E$19, MATCH(LARGE($F$2:$F$19, A35),$F$2:$F$19, 0))))</f>
        <v>Desert</v>
      </c>
      <c r="C35">
        <f>INDEX(aseq, MOD($A35+$M$1-2,19)+1)</f>
        <v>-1</v>
      </c>
      <c r="D35">
        <f>INDEX(hseq, MOD($A35+$M$1-2,19)+1)</f>
        <v>1</v>
      </c>
      <c r="E35" s="5" t="str">
        <f t="shared" si="5"/>
        <v>-1,1</v>
      </c>
      <c r="F35" t="str">
        <f ca="1">IFERROR(INDEX($B$32:$B$50, MATCH($C35+INDEX($P$41:$T$46, MATCH(F$31, $O$41:$O$46, 0), 1)&amp;","&amp;$D35+INDEX($P$41:$T$46, MATCH(F$31, $O$41:$O$46, 0), 2), $E$32:$E$50, 0)), "Sea")
&amp;", "&amp;
IFERROR(INDEX($B$32:$B$50, MATCH($C35+INDEX($P$41:$T$46, MATCH(F$31, $O$41:$O$46, 0), 3)&amp;","&amp;$D35+INDEX($P$41:$T$46, MATCH(F$31, $O$41:$O$46, 0), 4), $E$32:$E$50, 0)), "Sea")</f>
        <v>Wood, Ore</v>
      </c>
      <c r="G35" t="str">
        <f ca="1">IFERROR(INDEX($B$32:$B$50, MATCH($C35+INDEX($P$41:$T$46, MATCH(G$31, $O$41:$O$46, 0), 1)&amp;","&amp;$D35+INDEX($P$41:$T$46, MATCH(G$31, $O$41:$O$46, 0), 2), $E$32:$E$50, 0)), "Sea")
&amp;", "&amp;
IFERROR(INDEX($B$32:$B$50, MATCH($C35+INDEX($P$41:$T$46, MATCH(G$31, $O$41:$O$46, 0), 3)&amp;","&amp;$D35+INDEX($P$41:$T$46, MATCH(G$31, $O$41:$O$46, 0), 4), $E$32:$E$50, 0)), "Sea")</f>
        <v>Wheat, Sea</v>
      </c>
      <c r="H35" t="str">
        <f>IFERROR(INDEX($B$32:$B$50, MATCH($C35+INDEX($P$41:$T$46, MATCH(H$31, $O$41:$O$46, 0), 1)&amp;","&amp;$D35+INDEX($P$41:$T$46, MATCH(H$31, $O$41:$O$46, 0), 2), $E$32:$E$50, 0)), "Sea")
&amp;", "&amp;
IFERROR(INDEX($B$32:$B$50, MATCH($C35+INDEX($P$41:$T$46, MATCH(H$31, $O$41:$O$46, 0), 3)&amp;","&amp;$D35+INDEX($P$41:$T$46, MATCH(H$31, $O$41:$O$46, 0), 4), $E$32:$E$50, 0)), "Sea")</f>
        <v>Sea, Sea</v>
      </c>
      <c r="I35" t="str">
        <f>IFERROR(INDEX($B$32:$B$50, MATCH($C35+INDEX($P$41:$T$46, MATCH(I$31, $O$41:$O$46, 0), 1)&amp;","&amp;$D35+INDEX($P$41:$T$46, MATCH(I$31, $O$41:$O$46, 0), 2), $E$32:$E$50, 0)), "Sea")
&amp;", "&amp;
IFERROR(INDEX($B$32:$B$50, MATCH($C35+INDEX($P$41:$T$46, MATCH(I$31, $O$41:$O$46, 0), 3)&amp;","&amp;$D35+INDEX($P$41:$T$46, MATCH(I$31, $O$41:$O$46, 0), 4), $E$32:$E$50, 0)), "Sea")</f>
        <v>Sea, Sea</v>
      </c>
      <c r="J35" t="str">
        <f ca="1">IFERROR(INDEX($B$32:$B$50, MATCH($C35+INDEX($P$41:$T$46, MATCH(J$31, $O$41:$O$46, 0), 1)&amp;","&amp;$D35+INDEX($P$41:$T$46, MATCH(J$31, $O$41:$O$46, 0), 2), $E$32:$E$50, 0)), "Sea")
&amp;", "&amp;
IFERROR(INDEX($B$32:$B$50, MATCH($C35+INDEX($P$41:$T$46, MATCH(J$31, $O$41:$O$46, 0), 3)&amp;","&amp;$D35+INDEX($P$41:$T$46, MATCH(J$31, $O$41:$O$46, 0), 4), $E$32:$E$50, 0)), "Sea")</f>
        <v>Sheep, Wood</v>
      </c>
      <c r="K35" t="str">
        <f ca="1">IFERROR(INDEX($B$32:$B$50, MATCH($C35+INDEX($P$41:$T$46, MATCH(K$31, $O$41:$O$46, 0), 1)&amp;","&amp;$D35+INDEX($P$41:$T$46, MATCH(K$31, $O$41:$O$46, 0), 2), $E$32:$E$50, 0)), "Sea")
&amp;", "&amp;
IFERROR(INDEX($B$32:$B$50, MATCH($C35+INDEX($P$41:$T$46, MATCH(K$31, $O$41:$O$46, 0), 3)&amp;","&amp;$D35+INDEX($P$41:$T$46, MATCH(K$31, $O$41:$O$46, 0), 4), $E$32:$E$50, 0)), "Sea")</f>
        <v>Wood, Wheat</v>
      </c>
      <c r="L35" t="str">
        <f ca="1">IF(B35="Desert", "",OFFSET(B5,-IF(IFERROR(MATCH("Desert", $B$32:B35, 0),0)&gt;0, 1,0),0))</f>
        <v/>
      </c>
      <c r="M35">
        <f t="shared" ca="1" si="6"/>
        <v>0</v>
      </c>
      <c r="O35">
        <v>4</v>
      </c>
      <c r="P35">
        <f t="shared" si="8"/>
        <v>3</v>
      </c>
      <c r="Q35">
        <f t="shared" si="9"/>
        <v>4</v>
      </c>
      <c r="S35">
        <v>4</v>
      </c>
      <c r="T35">
        <v>-1</v>
      </c>
      <c r="U35">
        <v>-1</v>
      </c>
    </row>
    <row r="36" spans="1:21" x14ac:dyDescent="0.2">
      <c r="A36">
        <f t="shared" si="7"/>
        <v>5</v>
      </c>
      <c r="B36" t="str">
        <f ca="1">IF(A36=$F$20, $E$20, IF(A36&gt;$F$20, INDEX($E$2:$E$19, MATCH(LARGE($F$2:$F$19, A36-1),$F$2:$F$19, 0)), INDEX($E$2:$E$19, MATCH(LARGE($F$2:$F$19, A36),$F$2:$F$19, 0))))</f>
        <v>Sheep</v>
      </c>
      <c r="C36">
        <f>INDEX(aseq, MOD($A36+$M$1-2,19)+1)</f>
        <v>-2</v>
      </c>
      <c r="D36">
        <f>INDEX(hseq, MOD($A36+$M$1-2,19)+1)</f>
        <v>0</v>
      </c>
      <c r="E36" s="5" t="str">
        <f t="shared" si="5"/>
        <v>-2,0</v>
      </c>
      <c r="F36" t="str">
        <f ca="1">IFERROR(INDEX($B$32:$B$50, MATCH($C36+INDEX($P$41:$T$46, MATCH(F$31, $O$41:$O$46, 0), 1)&amp;","&amp;$D36+INDEX($P$41:$T$46, MATCH(F$31, $O$41:$O$46, 0), 2), $E$32:$E$50, 0)), "Sea")
&amp;", "&amp;
IFERROR(INDEX($B$32:$B$50, MATCH($C36+INDEX($P$41:$T$46, MATCH(F$31, $O$41:$O$46, 0), 3)&amp;","&amp;$D36+INDEX($P$41:$T$46, MATCH(F$31, $O$41:$O$46, 0), 4), $E$32:$E$50, 0)), "Sea")</f>
        <v>Wood, Sheep</v>
      </c>
      <c r="G36" t="str">
        <f ca="1">IFERROR(INDEX($B$32:$B$50, MATCH($C36+INDEX($P$41:$T$46, MATCH(G$31, $O$41:$O$46, 0), 1)&amp;","&amp;$D36+INDEX($P$41:$T$46, MATCH(G$31, $O$41:$O$46, 0), 2), $E$32:$E$50, 0)), "Sea")
&amp;", "&amp;
IFERROR(INDEX($B$32:$B$50, MATCH($C36+INDEX($P$41:$T$46, MATCH(G$31, $O$41:$O$46, 0), 3)&amp;","&amp;$D36+INDEX($P$41:$T$46, MATCH(G$31, $O$41:$O$46, 0), 4), $E$32:$E$50, 0)), "Sea")</f>
        <v>Desert, Wheat</v>
      </c>
      <c r="H36" t="str">
        <f>IFERROR(INDEX($B$32:$B$50, MATCH($C36+INDEX($P$41:$T$46, MATCH(H$31, $O$41:$O$46, 0), 1)&amp;","&amp;$D36+INDEX($P$41:$T$46, MATCH(H$31, $O$41:$O$46, 0), 2), $E$32:$E$50, 0)), "Sea")
&amp;", "&amp;
IFERROR(INDEX($B$32:$B$50, MATCH($C36+INDEX($P$41:$T$46, MATCH(H$31, $O$41:$O$46, 0), 3)&amp;","&amp;$D36+INDEX($P$41:$T$46, MATCH(H$31, $O$41:$O$46, 0), 4), $E$32:$E$50, 0)), "Sea")</f>
        <v>Sea, Sea</v>
      </c>
      <c r="I36" t="str">
        <f>IFERROR(INDEX($B$32:$B$50, MATCH($C36+INDEX($P$41:$T$46, MATCH(I$31, $O$41:$O$46, 0), 1)&amp;","&amp;$D36+INDEX($P$41:$T$46, MATCH(I$31, $O$41:$O$46, 0), 2), $E$32:$E$50, 0)), "Sea")
&amp;", "&amp;
IFERROR(INDEX($B$32:$B$50, MATCH($C36+INDEX($P$41:$T$46, MATCH(I$31, $O$41:$O$46, 0), 3)&amp;","&amp;$D36+INDEX($P$41:$T$46, MATCH(I$31, $O$41:$O$46, 0), 4), $E$32:$E$50, 0)), "Sea")</f>
        <v>Sea, Sea</v>
      </c>
      <c r="J36" t="str">
        <f ca="1">IFERROR(INDEX($B$32:$B$50, MATCH($C36+INDEX($P$41:$T$46, MATCH(J$31, $O$41:$O$46, 0), 1)&amp;","&amp;$D36+INDEX($P$41:$T$46, MATCH(J$31, $O$41:$O$46, 0), 2), $E$32:$E$50, 0)), "Sea")
&amp;", "&amp;
IFERROR(INDEX($B$32:$B$50, MATCH($C36+INDEX($P$41:$T$46, MATCH(J$31, $O$41:$O$46, 0), 3)&amp;","&amp;$D36+INDEX($P$41:$T$46, MATCH(J$31, $O$41:$O$46, 0), 4), $E$32:$E$50, 0)), "Sea")</f>
        <v>Sea, Wood</v>
      </c>
      <c r="K36" t="str">
        <f ca="1">IFERROR(INDEX($B$32:$B$50, MATCH($C36+INDEX($P$41:$T$46, MATCH(K$31, $O$41:$O$46, 0), 1)&amp;","&amp;$D36+INDEX($P$41:$T$46, MATCH(K$31, $O$41:$O$46, 0), 2), $E$32:$E$50, 0)), "Sea")
&amp;", "&amp;
IFERROR(INDEX($B$32:$B$50, MATCH($C36+INDEX($P$41:$T$46, MATCH(K$31, $O$41:$O$46, 0), 3)&amp;","&amp;$D36+INDEX($P$41:$T$46, MATCH(K$31, $O$41:$O$46, 0), 4), $E$32:$E$50, 0)), "Sea")</f>
        <v>Sheep, Wood</v>
      </c>
      <c r="L36">
        <f ca="1">IF(B36="Desert", "",OFFSET(B6,-IF(IFERROR(MATCH("Desert", $B$32:B36, 0),0)&gt;0, 1,0),0))</f>
        <v>3</v>
      </c>
      <c r="M36">
        <f t="shared" ca="1" si="6"/>
        <v>2</v>
      </c>
      <c r="O36">
        <v>5</v>
      </c>
      <c r="P36">
        <f t="shared" si="8"/>
        <v>4</v>
      </c>
      <c r="Q36">
        <f t="shared" si="9"/>
        <v>5</v>
      </c>
      <c r="S36">
        <v>5</v>
      </c>
      <c r="T36">
        <v>0</v>
      </c>
      <c r="U36">
        <v>-1</v>
      </c>
    </row>
    <row r="37" spans="1:21" x14ac:dyDescent="0.2">
      <c r="A37">
        <f t="shared" si="7"/>
        <v>6</v>
      </c>
      <c r="B37" t="str">
        <f ca="1">IF(A37=$F$20, $E$20, IF(A37&gt;$F$20, INDEX($E$2:$E$19, MATCH(LARGE($F$2:$F$19, A37-1),$F$2:$F$19, 0)), INDEX($E$2:$E$19, MATCH(LARGE($F$2:$F$19, A37),$F$2:$F$19, 0))))</f>
        <v>Sheep</v>
      </c>
      <c r="C37">
        <f>INDEX(aseq, MOD($A37+$M$1-2,19)+1)</f>
        <v>-2</v>
      </c>
      <c r="D37">
        <f>INDEX(hseq, MOD($A37+$M$1-2,19)+1)</f>
        <v>-1</v>
      </c>
      <c r="E37" s="5" t="str">
        <f t="shared" si="5"/>
        <v>-2,-1</v>
      </c>
      <c r="F37" t="str">
        <f ca="1">IFERROR(INDEX($B$32:$B$50, MATCH($C37+INDEX($P$41:$T$46, MATCH(F$31, $O$41:$O$46, 0), 1)&amp;","&amp;$D37+INDEX($P$41:$T$46, MATCH(F$31, $O$41:$O$46, 0), 2), $E$32:$E$50, 0)), "Sea")
&amp;", "&amp;
IFERROR(INDEX($B$32:$B$50, MATCH($C37+INDEX($P$41:$T$46, MATCH(F$31, $O$41:$O$46, 0), 3)&amp;","&amp;$D37+INDEX($P$41:$T$46, MATCH(F$31, $O$41:$O$46, 0), 4), $E$32:$E$50, 0)), "Sea")</f>
        <v>Wood, Brick</v>
      </c>
      <c r="G37" t="str">
        <f ca="1">IFERROR(INDEX($B$32:$B$50, MATCH($C37+INDEX($P$41:$T$46, MATCH(G$31, $O$41:$O$46, 0), 1)&amp;","&amp;$D37+INDEX($P$41:$T$46, MATCH(G$31, $O$41:$O$46, 0), 2), $E$32:$E$50, 0)), "Sea")
&amp;", "&amp;
IFERROR(INDEX($B$32:$B$50, MATCH($C37+INDEX($P$41:$T$46, MATCH(G$31, $O$41:$O$46, 0), 3)&amp;","&amp;$D37+INDEX($P$41:$T$46, MATCH(G$31, $O$41:$O$46, 0), 4), $E$32:$E$50, 0)), "Sea")</f>
        <v>Wood, Sea</v>
      </c>
      <c r="H37" t="str">
        <f ca="1">IFERROR(INDEX($B$32:$B$50, MATCH($C37+INDEX($P$41:$T$46, MATCH(H$31, $O$41:$O$46, 0), 1)&amp;","&amp;$D37+INDEX($P$41:$T$46, MATCH(H$31, $O$41:$O$46, 0), 2), $E$32:$E$50, 0)), "Sea")
&amp;", "&amp;
IFERROR(INDEX($B$32:$B$50, MATCH($C37+INDEX($P$41:$T$46, MATCH(H$31, $O$41:$O$46, 0), 3)&amp;","&amp;$D37+INDEX($P$41:$T$46, MATCH(H$31, $O$41:$O$46, 0), 4), $E$32:$E$50, 0)), "Sea")</f>
        <v>Sheep, Sea</v>
      </c>
      <c r="I37" t="str">
        <f>IFERROR(INDEX($B$32:$B$50, MATCH($C37+INDEX($P$41:$T$46, MATCH(I$31, $O$41:$O$46, 0), 1)&amp;","&amp;$D37+INDEX($P$41:$T$46, MATCH(I$31, $O$41:$O$46, 0), 2), $E$32:$E$50, 0)), "Sea")
&amp;", "&amp;
IFERROR(INDEX($B$32:$B$50, MATCH($C37+INDEX($P$41:$T$46, MATCH(I$31, $O$41:$O$46, 0), 3)&amp;","&amp;$D37+INDEX($P$41:$T$46, MATCH(I$31, $O$41:$O$46, 0), 4), $E$32:$E$50, 0)), "Sea")</f>
        <v>Sea, Sea</v>
      </c>
      <c r="J37" t="str">
        <f ca="1">IFERROR(INDEX($B$32:$B$50, MATCH($C37+INDEX($P$41:$T$46, MATCH(J$31, $O$41:$O$46, 0), 1)&amp;","&amp;$D37+INDEX($P$41:$T$46, MATCH(J$31, $O$41:$O$46, 0), 2), $E$32:$E$50, 0)), "Sea")
&amp;", "&amp;
IFERROR(INDEX($B$32:$B$50, MATCH($C37+INDEX($P$41:$T$46, MATCH(J$31, $O$41:$O$46, 0), 3)&amp;","&amp;$D37+INDEX($P$41:$T$46, MATCH(J$31, $O$41:$O$46, 0), 4), $E$32:$E$50, 0)), "Sea")</f>
        <v>Sea, Wood</v>
      </c>
      <c r="K37" t="str">
        <f ca="1">IFERROR(INDEX($B$32:$B$50, MATCH($C37+INDEX($P$41:$T$46, MATCH(K$31, $O$41:$O$46, 0), 1)&amp;","&amp;$D37+INDEX($P$41:$T$46, MATCH(K$31, $O$41:$O$46, 0), 2), $E$32:$E$50, 0)), "Sea")
&amp;", "&amp;
IFERROR(INDEX($B$32:$B$50, MATCH($C37+INDEX($P$41:$T$46, MATCH(K$31, $O$41:$O$46, 0), 3)&amp;","&amp;$D37+INDEX($P$41:$T$46, MATCH(K$31, $O$41:$O$46, 0), 4), $E$32:$E$50, 0)), "Sea")</f>
        <v>Ore, Sheep</v>
      </c>
      <c r="L37">
        <f ca="1">IF(B37="Desert", "",OFFSET(B7,-IF(IFERROR(MATCH("Desert", $B$32:B37, 0),0)&gt;0, 1,0),0))</f>
        <v>8</v>
      </c>
      <c r="M37">
        <f t="shared" ca="1" si="6"/>
        <v>5</v>
      </c>
      <c r="O37">
        <v>6</v>
      </c>
      <c r="P37">
        <f t="shared" si="8"/>
        <v>5</v>
      </c>
      <c r="Q37">
        <f t="shared" si="9"/>
        <v>6</v>
      </c>
      <c r="S37">
        <v>6</v>
      </c>
      <c r="T37">
        <v>1</v>
      </c>
      <c r="U37">
        <v>0</v>
      </c>
    </row>
    <row r="38" spans="1:21" x14ac:dyDescent="0.2">
      <c r="A38">
        <f t="shared" si="7"/>
        <v>7</v>
      </c>
      <c r="B38" t="str">
        <f ca="1">IF(A38=$F$20, $E$20, IF(A38&gt;$F$20, INDEX($E$2:$E$19, MATCH(LARGE($F$2:$F$19, A38-1),$F$2:$F$19, 0)), INDEX($E$2:$E$19, MATCH(LARGE($F$2:$F$19, A38),$F$2:$F$19, 0))))</f>
        <v>Ore</v>
      </c>
      <c r="C38">
        <f>INDEX(aseq, MOD($A38+$M$1-2,19)+1)</f>
        <v>-2</v>
      </c>
      <c r="D38">
        <f>INDEX(hseq, MOD($A38+$M$1-2,19)+1)</f>
        <v>-2</v>
      </c>
      <c r="E38" s="5" t="str">
        <f t="shared" si="5"/>
        <v>-2,-2</v>
      </c>
      <c r="F38" t="str">
        <f ca="1">IFERROR(INDEX($B$32:$B$50, MATCH($C38+INDEX($P$41:$T$46, MATCH(F$31, $O$41:$O$46, 0), 1)&amp;","&amp;$D38+INDEX($P$41:$T$46, MATCH(F$31, $O$41:$O$46, 0), 2), $E$32:$E$50, 0)), "Sea")
&amp;", "&amp;
IFERROR(INDEX($B$32:$B$50, MATCH($C38+INDEX($P$41:$T$46, MATCH(F$31, $O$41:$O$46, 0), 3)&amp;","&amp;$D38+INDEX($P$41:$T$46, MATCH(F$31, $O$41:$O$46, 0), 4), $E$32:$E$50, 0)), "Sea")</f>
        <v>Ore, Wheat</v>
      </c>
      <c r="G38" t="str">
        <f ca="1">IFERROR(INDEX($B$32:$B$50, MATCH($C38+INDEX($P$41:$T$46, MATCH(G$31, $O$41:$O$46, 0), 1)&amp;","&amp;$D38+INDEX($P$41:$T$46, MATCH(G$31, $O$41:$O$46, 0), 2), $E$32:$E$50, 0)), "Sea")
&amp;", "&amp;
IFERROR(INDEX($B$32:$B$50, MATCH($C38+INDEX($P$41:$T$46, MATCH(G$31, $O$41:$O$46, 0), 3)&amp;","&amp;$D38+INDEX($P$41:$T$46, MATCH(G$31, $O$41:$O$46, 0), 4), $E$32:$E$50, 0)), "Sea")</f>
        <v>Wood, Sea</v>
      </c>
      <c r="H38" t="str">
        <f ca="1">IFERROR(INDEX($B$32:$B$50, MATCH($C38+INDEX($P$41:$T$46, MATCH(H$31, $O$41:$O$46, 0), 1)&amp;","&amp;$D38+INDEX($P$41:$T$46, MATCH(H$31, $O$41:$O$46, 0), 2), $E$32:$E$50, 0)), "Sea")
&amp;", "&amp;
IFERROR(INDEX($B$32:$B$50, MATCH($C38+INDEX($P$41:$T$46, MATCH(H$31, $O$41:$O$46, 0), 3)&amp;","&amp;$D38+INDEX($P$41:$T$46, MATCH(H$31, $O$41:$O$46, 0), 4), $E$32:$E$50, 0)), "Sea")</f>
        <v>Sheep, Sea</v>
      </c>
      <c r="I38" t="str">
        <f>IFERROR(INDEX($B$32:$B$50, MATCH($C38+INDEX($P$41:$T$46, MATCH(I$31, $O$41:$O$46, 0), 1)&amp;","&amp;$D38+INDEX($P$41:$T$46, MATCH(I$31, $O$41:$O$46, 0), 2), $E$32:$E$50, 0)), "Sea")
&amp;", "&amp;
IFERROR(INDEX($B$32:$B$50, MATCH($C38+INDEX($P$41:$T$46, MATCH(I$31, $O$41:$O$46, 0), 3)&amp;","&amp;$D38+INDEX($P$41:$T$46, MATCH(I$31, $O$41:$O$46, 0), 4), $E$32:$E$50, 0)), "Sea")</f>
        <v>Sea, Sea</v>
      </c>
      <c r="J38" t="str">
        <f ca="1">IFERROR(INDEX($B$32:$B$50, MATCH($C38+INDEX($P$41:$T$46, MATCH(J$31, $O$41:$O$46, 0), 1)&amp;","&amp;$D38+INDEX($P$41:$T$46, MATCH(J$31, $O$41:$O$46, 0), 2), $E$32:$E$50, 0)), "Sea")
&amp;", "&amp;
IFERROR(INDEX($B$32:$B$50, MATCH($C38+INDEX($P$41:$T$46, MATCH(J$31, $O$41:$O$46, 0), 3)&amp;","&amp;$D38+INDEX($P$41:$T$46, MATCH(J$31, $O$41:$O$46, 0), 4), $E$32:$E$50, 0)), "Sea")</f>
        <v>Sea, Ore</v>
      </c>
      <c r="K38" t="str">
        <f ca="1">IFERROR(INDEX($B$32:$B$50, MATCH($C38+INDEX($P$41:$T$46, MATCH(K$31, $O$41:$O$46, 0), 1)&amp;","&amp;$D38+INDEX($P$41:$T$46, MATCH(K$31, $O$41:$O$46, 0), 2), $E$32:$E$50, 0)), "Sea")
&amp;", "&amp;
IFERROR(INDEX($B$32:$B$50, MATCH($C38+INDEX($P$41:$T$46, MATCH(K$31, $O$41:$O$46, 0), 3)&amp;","&amp;$D38+INDEX($P$41:$T$46, MATCH(K$31, $O$41:$O$46, 0), 4), $E$32:$E$50, 0)), "Sea")</f>
        <v>Sea, Brick</v>
      </c>
      <c r="L38">
        <f ca="1">IF(B38="Desert", "",OFFSET(B8,-IF(IFERROR(MATCH("Desert", $B$32:B38, 0),0)&gt;0, 1,0),0))</f>
        <v>10</v>
      </c>
      <c r="M38">
        <f t="shared" ca="1" si="6"/>
        <v>3</v>
      </c>
    </row>
    <row r="39" spans="1:21" x14ac:dyDescent="0.2">
      <c r="A39">
        <f t="shared" si="7"/>
        <v>8</v>
      </c>
      <c r="B39" t="str">
        <f ca="1">IF(A39=$F$20, $E$20, IF(A39&gt;$F$20, INDEX($E$2:$E$19, MATCH(LARGE($F$2:$F$19, A39-1),$F$2:$F$19, 0)), INDEX($E$2:$E$19, MATCH(LARGE($F$2:$F$19, A39),$F$2:$F$19, 0))))</f>
        <v>Ore</v>
      </c>
      <c r="C39">
        <f>INDEX(aseq, MOD($A39+$M$1-2,19)+1)</f>
        <v>-1</v>
      </c>
      <c r="D39">
        <f>INDEX(hseq, MOD($A39+$M$1-2,19)+1)</f>
        <v>-2</v>
      </c>
      <c r="E39" s="5" t="str">
        <f t="shared" si="5"/>
        <v>-1,-2</v>
      </c>
      <c r="F39" t="str">
        <f ca="1">IFERROR(INDEX($B$32:$B$50, MATCH($C39+INDEX($P$41:$T$46, MATCH(F$31, $O$41:$O$46, 0), 1)&amp;","&amp;$D39+INDEX($P$41:$T$46, MATCH(F$31, $O$41:$O$46, 0), 2), $E$32:$E$50, 0)), "Sea")
&amp;", "&amp;
IFERROR(INDEX($B$32:$B$50, MATCH($C39+INDEX($P$41:$T$46, MATCH(F$31, $O$41:$O$46, 0), 3)&amp;","&amp;$D39+INDEX($P$41:$T$46, MATCH(F$31, $O$41:$O$46, 0), 4), $E$32:$E$50, 0)), "Sea")</f>
        <v>Brick, Sea</v>
      </c>
      <c r="G39" t="str">
        <f ca="1">IFERROR(INDEX($B$32:$B$50, MATCH($C39+INDEX($P$41:$T$46, MATCH(G$31, $O$41:$O$46, 0), 1)&amp;","&amp;$D39+INDEX($P$41:$T$46, MATCH(G$31, $O$41:$O$46, 0), 2), $E$32:$E$50, 0)), "Sea")
&amp;", "&amp;
IFERROR(INDEX($B$32:$B$50, MATCH($C39+INDEX($P$41:$T$46, MATCH(G$31, $O$41:$O$46, 0), 3)&amp;","&amp;$D39+INDEX($P$41:$T$46, MATCH(G$31, $O$41:$O$46, 0), 4), $E$32:$E$50, 0)), "Sea")</f>
        <v>Brick, Sea</v>
      </c>
      <c r="H39" t="str">
        <f ca="1">IFERROR(INDEX($B$32:$B$50, MATCH($C39+INDEX($P$41:$T$46, MATCH(H$31, $O$41:$O$46, 0), 1)&amp;","&amp;$D39+INDEX($P$41:$T$46, MATCH(H$31, $O$41:$O$46, 0), 2), $E$32:$E$50, 0)), "Sea")
&amp;", "&amp;
IFERROR(INDEX($B$32:$B$50, MATCH($C39+INDEX($P$41:$T$46, MATCH(H$31, $O$41:$O$46, 0), 3)&amp;","&amp;$D39+INDEX($P$41:$T$46, MATCH(H$31, $O$41:$O$46, 0), 4), $E$32:$E$50, 0)), "Sea")</f>
        <v>Wood, Sea</v>
      </c>
      <c r="I39" t="str">
        <f ca="1">IFERROR(INDEX($B$32:$B$50, MATCH($C39+INDEX($P$41:$T$46, MATCH(I$31, $O$41:$O$46, 0), 1)&amp;","&amp;$D39+INDEX($P$41:$T$46, MATCH(I$31, $O$41:$O$46, 0), 2), $E$32:$E$50, 0)), "Sea")
&amp;", "&amp;
IFERROR(INDEX($B$32:$B$50, MATCH($C39+INDEX($P$41:$T$46, MATCH(I$31, $O$41:$O$46, 0), 3)&amp;","&amp;$D39+INDEX($P$41:$T$46, MATCH(I$31, $O$41:$O$46, 0), 4), $E$32:$E$50, 0)), "Sea")</f>
        <v>Ore, Sea</v>
      </c>
      <c r="J39" t="str">
        <f ca="1">IFERROR(INDEX($B$32:$B$50, MATCH($C39+INDEX($P$41:$T$46, MATCH(J$31, $O$41:$O$46, 0), 1)&amp;","&amp;$D39+INDEX($P$41:$T$46, MATCH(J$31, $O$41:$O$46, 0), 2), $E$32:$E$50, 0)), "Sea")
&amp;", "&amp;
IFERROR(INDEX($B$32:$B$50, MATCH($C39+INDEX($P$41:$T$46, MATCH(J$31, $O$41:$O$46, 0), 3)&amp;","&amp;$D39+INDEX($P$41:$T$46, MATCH(J$31, $O$41:$O$46, 0), 4), $E$32:$E$50, 0)), "Sea")</f>
        <v>Sea, Brick</v>
      </c>
      <c r="K39" t="str">
        <f ca="1">IFERROR(INDEX($B$32:$B$50, MATCH($C39+INDEX($P$41:$T$46, MATCH(K$31, $O$41:$O$46, 0), 1)&amp;","&amp;$D39+INDEX($P$41:$T$46, MATCH(K$31, $O$41:$O$46, 0), 2), $E$32:$E$50, 0)), "Sea")
&amp;", "&amp;
IFERROR(INDEX($B$32:$B$50, MATCH($C39+INDEX($P$41:$T$46, MATCH(K$31, $O$41:$O$46, 0), 3)&amp;","&amp;$D39+INDEX($P$41:$T$46, MATCH(K$31, $O$41:$O$46, 0), 4), $E$32:$E$50, 0)), "Sea")</f>
        <v>Sea, Wheat</v>
      </c>
      <c r="L39">
        <f ca="1">IF(B39="Desert", "",OFFSET(B9,-IF(IFERROR(MATCH("Desert", $B$32:B39, 0),0)&gt;0, 1,0),0))</f>
        <v>9</v>
      </c>
      <c r="M39">
        <f t="shared" ca="1" si="6"/>
        <v>4</v>
      </c>
      <c r="P39">
        <v>1</v>
      </c>
      <c r="Q39">
        <v>1</v>
      </c>
      <c r="S39">
        <v>2</v>
      </c>
      <c r="T39">
        <v>2</v>
      </c>
    </row>
    <row r="40" spans="1:21" x14ac:dyDescent="0.2">
      <c r="A40">
        <f t="shared" si="7"/>
        <v>9</v>
      </c>
      <c r="B40" t="str">
        <f ca="1">IF(A40=$F$20, $E$20, IF(A40&gt;$F$20, INDEX($E$2:$E$19, MATCH(LARGE($F$2:$F$19, A40-1),$F$2:$F$19, 0)), INDEX($E$2:$E$19, MATCH(LARGE($F$2:$F$19, A40),$F$2:$F$19, 0))))</f>
        <v>Brick</v>
      </c>
      <c r="C40">
        <f>INDEX(aseq, MOD($A40+$M$1-2,19)+1)</f>
        <v>0</v>
      </c>
      <c r="D40">
        <f>INDEX(hseq, MOD($A40+$M$1-2,19)+1)</f>
        <v>-2</v>
      </c>
      <c r="E40" s="5" t="str">
        <f t="shared" si="5"/>
        <v>0,-2</v>
      </c>
      <c r="F40" t="str">
        <f>IFERROR(INDEX($B$32:$B$50, MATCH($C40+INDEX($P$41:$T$46, MATCH(F$31, $O$41:$O$46, 0), 1)&amp;","&amp;$D40+INDEX($P$41:$T$46, MATCH(F$31, $O$41:$O$46, 0), 2), $E$32:$E$50, 0)), "Sea")
&amp;", "&amp;
IFERROR(INDEX($B$32:$B$50, MATCH($C40+INDEX($P$41:$T$46, MATCH(F$31, $O$41:$O$46, 0), 3)&amp;","&amp;$D40+INDEX($P$41:$T$46, MATCH(F$31, $O$41:$O$46, 0), 4), $E$32:$E$50, 0)), "Sea")</f>
        <v>Sea, Sea</v>
      </c>
      <c r="G40" t="str">
        <f ca="1">IFERROR(INDEX($B$32:$B$50, MATCH($C40+INDEX($P$41:$T$46, MATCH(G$31, $O$41:$O$46, 0), 1)&amp;","&amp;$D40+INDEX($P$41:$T$46, MATCH(G$31, $O$41:$O$46, 0), 2), $E$32:$E$50, 0)), "Sea")
&amp;", "&amp;
IFERROR(INDEX($B$32:$B$50, MATCH($C40+INDEX($P$41:$T$46, MATCH(G$31, $O$41:$O$46, 0), 3)&amp;","&amp;$D40+INDEX($P$41:$T$46, MATCH(G$31, $O$41:$O$46, 0), 4), $E$32:$E$50, 0)), "Sea")</f>
        <v>Wheat, Sea</v>
      </c>
      <c r="H40" t="str">
        <f ca="1">IFERROR(INDEX($B$32:$B$50, MATCH($C40+INDEX($P$41:$T$46, MATCH(H$31, $O$41:$O$46, 0), 1)&amp;","&amp;$D40+INDEX($P$41:$T$46, MATCH(H$31, $O$41:$O$46, 0), 2), $E$32:$E$50, 0)), "Sea")
&amp;", "&amp;
IFERROR(INDEX($B$32:$B$50, MATCH($C40+INDEX($P$41:$T$46, MATCH(H$31, $O$41:$O$46, 0), 3)&amp;","&amp;$D40+INDEX($P$41:$T$46, MATCH(H$31, $O$41:$O$46, 0), 4), $E$32:$E$50, 0)), "Sea")</f>
        <v>Brick, Sea</v>
      </c>
      <c r="I40" t="str">
        <f ca="1">IFERROR(INDEX($B$32:$B$50, MATCH($C40+INDEX($P$41:$T$46, MATCH(I$31, $O$41:$O$46, 0), 1)&amp;","&amp;$D40+INDEX($P$41:$T$46, MATCH(I$31, $O$41:$O$46, 0), 2), $E$32:$E$50, 0)), "Sea")
&amp;", "&amp;
IFERROR(INDEX($B$32:$B$50, MATCH($C40+INDEX($P$41:$T$46, MATCH(I$31, $O$41:$O$46, 0), 3)&amp;","&amp;$D40+INDEX($P$41:$T$46, MATCH(I$31, $O$41:$O$46, 0), 4), $E$32:$E$50, 0)), "Sea")</f>
        <v>Ore, Sea</v>
      </c>
      <c r="J40" t="str">
        <f>IFERROR(INDEX($B$32:$B$50, MATCH($C40+INDEX($P$41:$T$46, MATCH(J$31, $O$41:$O$46, 0), 1)&amp;","&amp;$D40+INDEX($P$41:$T$46, MATCH(J$31, $O$41:$O$46, 0), 2), $E$32:$E$50, 0)), "Sea")
&amp;", "&amp;
IFERROR(INDEX($B$32:$B$50, MATCH($C40+INDEX($P$41:$T$46, MATCH(J$31, $O$41:$O$46, 0), 3)&amp;","&amp;$D40+INDEX($P$41:$T$46, MATCH(J$31, $O$41:$O$46, 0), 4), $E$32:$E$50, 0)), "Sea")</f>
        <v>Sea, Sea</v>
      </c>
      <c r="K40" t="str">
        <f>IFERROR(INDEX($B$32:$B$50, MATCH($C40+INDEX($P$41:$T$46, MATCH(K$31, $O$41:$O$46, 0), 1)&amp;","&amp;$D40+INDEX($P$41:$T$46, MATCH(K$31, $O$41:$O$46, 0), 2), $E$32:$E$50, 0)), "Sea")
&amp;", "&amp;
IFERROR(INDEX($B$32:$B$50, MATCH($C40+INDEX($P$41:$T$46, MATCH(K$31, $O$41:$O$46, 0), 3)&amp;","&amp;$D40+INDEX($P$41:$T$46, MATCH(K$31, $O$41:$O$46, 0), 4), $E$32:$E$50, 0)), "Sea")</f>
        <v>Sea, Sea</v>
      </c>
      <c r="L40">
        <f ca="1">IF(B40="Desert", "",OFFSET(B10,-IF(IFERROR(MATCH("Desert", $B$32:B40, 0),0)&gt;0, 1,0),0))</f>
        <v>12</v>
      </c>
      <c r="M40">
        <f t="shared" ca="1" si="6"/>
        <v>1</v>
      </c>
      <c r="P40">
        <v>1</v>
      </c>
      <c r="Q40">
        <v>2</v>
      </c>
      <c r="S40">
        <v>1</v>
      </c>
      <c r="T40">
        <v>2</v>
      </c>
    </row>
    <row r="41" spans="1:21" x14ac:dyDescent="0.2">
      <c r="A41">
        <f t="shared" si="7"/>
        <v>10</v>
      </c>
      <c r="B41" t="str">
        <f ca="1">IF(A41=$F$20, $E$20, IF(A41&gt;$F$20, INDEX($E$2:$E$19, MATCH(LARGE($F$2:$F$19, A41-1),$F$2:$F$19, 0)), INDEX($E$2:$E$19, MATCH(LARGE($F$2:$F$19, A41),$F$2:$F$19, 0))))</f>
        <v>Wheat</v>
      </c>
      <c r="C41">
        <f>INDEX(aseq, MOD($A41+$M$1-2,19)+1)</f>
        <v>1</v>
      </c>
      <c r="D41">
        <f>INDEX(hseq, MOD($A41+$M$1-2,19)+1)</f>
        <v>-1</v>
      </c>
      <c r="E41" s="5" t="str">
        <f t="shared" si="5"/>
        <v>1,-1</v>
      </c>
      <c r="F41" t="str">
        <f>IFERROR(INDEX($B$32:$B$50, MATCH($C41+INDEX($P$41:$T$46, MATCH(F$31, $O$41:$O$46, 0), 1)&amp;","&amp;$D41+INDEX($P$41:$T$46, MATCH(F$31, $O$41:$O$46, 0), 2), $E$32:$E$50, 0)), "Sea")
&amp;", "&amp;
IFERROR(INDEX($B$32:$B$50, MATCH($C41+INDEX($P$41:$T$46, MATCH(F$31, $O$41:$O$46, 0), 3)&amp;","&amp;$D41+INDEX($P$41:$T$46, MATCH(F$31, $O$41:$O$46, 0), 4), $E$32:$E$50, 0)), "Sea")</f>
        <v>Sea, Sea</v>
      </c>
      <c r="G41" t="str">
        <f ca="1">IFERROR(INDEX($B$32:$B$50, MATCH($C41+INDEX($P$41:$T$46, MATCH(G$31, $O$41:$O$46, 0), 1)&amp;","&amp;$D41+INDEX($P$41:$T$46, MATCH(G$31, $O$41:$O$46, 0), 2), $E$32:$E$50, 0)), "Sea")
&amp;", "&amp;
IFERROR(INDEX($B$32:$B$50, MATCH($C41+INDEX($P$41:$T$46, MATCH(G$31, $O$41:$O$46, 0), 3)&amp;","&amp;$D41+INDEX($P$41:$T$46, MATCH(G$31, $O$41:$O$46, 0), 4), $E$32:$E$50, 0)), "Sea")</f>
        <v>Wheat, Sea</v>
      </c>
      <c r="H41" t="str">
        <f ca="1">IFERROR(INDEX($B$32:$B$50, MATCH($C41+INDEX($P$41:$T$46, MATCH(H$31, $O$41:$O$46, 0), 1)&amp;","&amp;$D41+INDEX($P$41:$T$46, MATCH(H$31, $O$41:$O$46, 0), 2), $E$32:$E$50, 0)), "Sea")
&amp;", "&amp;
IFERROR(INDEX($B$32:$B$50, MATCH($C41+INDEX($P$41:$T$46, MATCH(H$31, $O$41:$O$46, 0), 3)&amp;","&amp;$D41+INDEX($P$41:$T$46, MATCH(H$31, $O$41:$O$46, 0), 4), $E$32:$E$50, 0)), "Sea")</f>
        <v>Brick, Sea</v>
      </c>
      <c r="I41" t="str">
        <f ca="1">IFERROR(INDEX($B$32:$B$50, MATCH($C41+INDEX($P$41:$T$46, MATCH(I$31, $O$41:$O$46, 0), 1)&amp;","&amp;$D41+INDEX($P$41:$T$46, MATCH(I$31, $O$41:$O$46, 0), 2), $E$32:$E$50, 0)), "Sea")
&amp;", "&amp;
IFERROR(INDEX($B$32:$B$50, MATCH($C41+INDEX($P$41:$T$46, MATCH(I$31, $O$41:$O$46, 0), 3)&amp;","&amp;$D41+INDEX($P$41:$T$46, MATCH(I$31, $O$41:$O$46, 0), 4), $E$32:$E$50, 0)), "Sea")</f>
        <v>Brick, Sea</v>
      </c>
      <c r="J41" t="str">
        <f ca="1">IFERROR(INDEX($B$32:$B$50, MATCH($C41+INDEX($P$41:$T$46, MATCH(J$31, $O$41:$O$46, 0), 1)&amp;","&amp;$D41+INDEX($P$41:$T$46, MATCH(J$31, $O$41:$O$46, 0), 2), $E$32:$E$50, 0)), "Sea")
&amp;", "&amp;
IFERROR(INDEX($B$32:$B$50, MATCH($C41+INDEX($P$41:$T$46, MATCH(J$31, $O$41:$O$46, 0), 3)&amp;","&amp;$D41+INDEX($P$41:$T$46, MATCH(J$31, $O$41:$O$46, 0), 4), $E$32:$E$50, 0)), "Sea")</f>
        <v>Brick, Sea</v>
      </c>
      <c r="K41" t="str">
        <f>IFERROR(INDEX($B$32:$B$50, MATCH($C41+INDEX($P$41:$T$46, MATCH(K$31, $O$41:$O$46, 0), 1)&amp;","&amp;$D41+INDEX($P$41:$T$46, MATCH(K$31, $O$41:$O$46, 0), 2), $E$32:$E$50, 0)), "Sea")
&amp;", "&amp;
IFERROR(INDEX($B$32:$B$50, MATCH($C41+INDEX($P$41:$T$46, MATCH(K$31, $O$41:$O$46, 0), 3)&amp;","&amp;$D41+INDEX($P$41:$T$46, MATCH(K$31, $O$41:$O$46, 0), 4), $E$32:$E$50, 0)), "Sea")</f>
        <v>Sea, Sea</v>
      </c>
      <c r="L41">
        <f ca="1">IF(B41="Desert", "",OFFSET(B11,-IF(IFERROR(MATCH("Desert", $B$32:B41, 0),0)&gt;0, 1,0),0))</f>
        <v>11</v>
      </c>
      <c r="M41">
        <f t="shared" ca="1" si="6"/>
        <v>2</v>
      </c>
      <c r="O41">
        <v>1</v>
      </c>
      <c r="P41">
        <f>INDEX($T$32:$U$37, MATCH(INDEX($P$32:$Q$37, MATCH($O41, $O$32:$O$37, 0), P$39), $S$32:$S$37, 0), P$40)</f>
        <v>1</v>
      </c>
      <c r="Q41">
        <f t="shared" ref="Q41:T46" si="10">INDEX($T$32:$U$37, MATCH(INDEX($P$32:$Q$37, MATCH($O41, $O$32:$O$37, 0), Q$39), $S$32:$S$37, 0), Q$40)</f>
        <v>0</v>
      </c>
      <c r="R41">
        <v>3</v>
      </c>
      <c r="S41">
        <f t="shared" si="10"/>
        <v>1</v>
      </c>
      <c r="T41">
        <f t="shared" si="10"/>
        <v>1</v>
      </c>
      <c r="U41">
        <v>5</v>
      </c>
    </row>
    <row r="42" spans="1:21" x14ac:dyDescent="0.2">
      <c r="A42">
        <f t="shared" si="7"/>
        <v>11</v>
      </c>
      <c r="B42" t="str">
        <f ca="1">IF(A42=$F$20, $E$20, IF(A42&gt;$F$20, INDEX($E$2:$E$19, MATCH(LARGE($F$2:$F$19, A42-1),$F$2:$F$19, 0)), INDEX($E$2:$E$19, MATCH(LARGE($F$2:$F$19, A42),$F$2:$F$19, 0))))</f>
        <v>Wheat</v>
      </c>
      <c r="C42">
        <f>INDEX(aseq, MOD($A42+$M$1-2,19)+1)</f>
        <v>2</v>
      </c>
      <c r="D42">
        <f>INDEX(hseq, MOD($A42+$M$1-2,19)+1)</f>
        <v>0</v>
      </c>
      <c r="E42" s="5" t="str">
        <f t="shared" si="5"/>
        <v>2,0</v>
      </c>
      <c r="F42" t="str">
        <f>IFERROR(INDEX($B$32:$B$50, MATCH($C42+INDEX($P$41:$T$46, MATCH(F$31, $O$41:$O$46, 0), 1)&amp;","&amp;$D42+INDEX($P$41:$T$46, MATCH(F$31, $O$41:$O$46, 0), 2), $E$32:$E$50, 0)), "Sea")
&amp;", "&amp;
IFERROR(INDEX($B$32:$B$50, MATCH($C42+INDEX($P$41:$T$46, MATCH(F$31, $O$41:$O$46, 0), 3)&amp;","&amp;$D42+INDEX($P$41:$T$46, MATCH(F$31, $O$41:$O$46, 0), 4), $E$32:$E$50, 0)), "Sea")</f>
        <v>Sea, Sea</v>
      </c>
      <c r="G42" t="str">
        <f>IFERROR(INDEX($B$32:$B$50, MATCH($C42+INDEX($P$41:$T$46, MATCH(G$31, $O$41:$O$46, 0), 1)&amp;","&amp;$D42+INDEX($P$41:$T$46, MATCH(G$31, $O$41:$O$46, 0), 2), $E$32:$E$50, 0)), "Sea")
&amp;", "&amp;
IFERROR(INDEX($B$32:$B$50, MATCH($C42+INDEX($P$41:$T$46, MATCH(G$31, $O$41:$O$46, 0), 3)&amp;","&amp;$D42+INDEX($P$41:$T$46, MATCH(G$31, $O$41:$O$46, 0), 4), $E$32:$E$50, 0)), "Sea")</f>
        <v>Sea, Sea</v>
      </c>
      <c r="H42" t="str">
        <f ca="1">IFERROR(INDEX($B$32:$B$50, MATCH($C42+INDEX($P$41:$T$46, MATCH(H$31, $O$41:$O$46, 0), 1)&amp;","&amp;$D42+INDEX($P$41:$T$46, MATCH(H$31, $O$41:$O$46, 0), 2), $E$32:$E$50, 0)), "Sea")
&amp;", "&amp;
IFERROR(INDEX($B$32:$B$50, MATCH($C42+INDEX($P$41:$T$46, MATCH(H$31, $O$41:$O$46, 0), 3)&amp;","&amp;$D42+INDEX($P$41:$T$46, MATCH(H$31, $O$41:$O$46, 0), 4), $E$32:$E$50, 0)), "Sea")</f>
        <v>Wood, Sea</v>
      </c>
      <c r="I42" t="str">
        <f ca="1">IFERROR(INDEX($B$32:$B$50, MATCH($C42+INDEX($P$41:$T$46, MATCH(I$31, $O$41:$O$46, 0), 1)&amp;","&amp;$D42+INDEX($P$41:$T$46, MATCH(I$31, $O$41:$O$46, 0), 2), $E$32:$E$50, 0)), "Sea")
&amp;", "&amp;
IFERROR(INDEX($B$32:$B$50, MATCH($C42+INDEX($P$41:$T$46, MATCH(I$31, $O$41:$O$46, 0), 3)&amp;","&amp;$D42+INDEX($P$41:$T$46, MATCH(I$31, $O$41:$O$46, 0), 4), $E$32:$E$50, 0)), "Sea")</f>
        <v>Brick, Sea</v>
      </c>
      <c r="J42" t="str">
        <f ca="1">IFERROR(INDEX($B$32:$B$50, MATCH($C42+INDEX($P$41:$T$46, MATCH(J$31, $O$41:$O$46, 0), 1)&amp;","&amp;$D42+INDEX($P$41:$T$46, MATCH(J$31, $O$41:$O$46, 0), 2), $E$32:$E$50, 0)), "Sea")
&amp;", "&amp;
IFERROR(INDEX($B$32:$B$50, MATCH($C42+INDEX($P$41:$T$46, MATCH(J$31, $O$41:$O$46, 0), 3)&amp;","&amp;$D42+INDEX($P$41:$T$46, MATCH(J$31, $O$41:$O$46, 0), 4), $E$32:$E$50, 0)), "Sea")</f>
        <v>Wheat, Sea</v>
      </c>
      <c r="K42" t="str">
        <f>IFERROR(INDEX($B$32:$B$50, MATCH($C42+INDEX($P$41:$T$46, MATCH(K$31, $O$41:$O$46, 0), 1)&amp;","&amp;$D42+INDEX($P$41:$T$46, MATCH(K$31, $O$41:$O$46, 0), 2), $E$32:$E$50, 0)), "Sea")
&amp;", "&amp;
IFERROR(INDEX($B$32:$B$50, MATCH($C42+INDEX($P$41:$T$46, MATCH(K$31, $O$41:$O$46, 0), 3)&amp;","&amp;$D42+INDEX($P$41:$T$46, MATCH(K$31, $O$41:$O$46, 0), 4), $E$32:$E$50, 0)), "Sea")</f>
        <v>Sea, Sea</v>
      </c>
      <c r="L42">
        <f ca="1">IF(B42="Desert", "",OFFSET(B12,-IF(IFERROR(MATCH("Desert", $B$32:B42, 0),0)&gt;0, 1,0),0))</f>
        <v>4</v>
      </c>
      <c r="M42">
        <f t="shared" ca="1" si="6"/>
        <v>3</v>
      </c>
      <c r="O42">
        <v>2</v>
      </c>
      <c r="P42">
        <f t="shared" ref="P42:P46" si="11">INDEX($T$32:$U$37, MATCH(INDEX($P$32:$Q$37, MATCH($O42, $O$32:$O$37, 0), P$39), $S$32:$S$37, 0), P$40)</f>
        <v>1</v>
      </c>
      <c r="Q42">
        <f t="shared" si="10"/>
        <v>1</v>
      </c>
      <c r="R42">
        <v>4</v>
      </c>
      <c r="S42">
        <f t="shared" si="10"/>
        <v>0</v>
      </c>
      <c r="T42">
        <f t="shared" si="10"/>
        <v>1</v>
      </c>
      <c r="U42">
        <v>6</v>
      </c>
    </row>
    <row r="43" spans="1:21" x14ac:dyDescent="0.2">
      <c r="A43">
        <f t="shared" si="7"/>
        <v>12</v>
      </c>
      <c r="B43" t="str">
        <f ca="1">IF(A43=$F$20, $E$20, IF(A43&gt;$F$20, INDEX($E$2:$E$19, MATCH(LARGE($F$2:$F$19, A43-1),$F$2:$F$19, 0)), INDEX($E$2:$E$19, MATCH(LARGE($F$2:$F$19, A43),$F$2:$F$19, 0))))</f>
        <v>Wood</v>
      </c>
      <c r="C43">
        <f>INDEX(aseq, MOD($A43+$M$1-2,19)+1)</f>
        <v>2</v>
      </c>
      <c r="D43">
        <f>INDEX(hseq, MOD($A43+$M$1-2,19)+1)</f>
        <v>1</v>
      </c>
      <c r="E43" s="5" t="str">
        <f t="shared" si="5"/>
        <v>2,1</v>
      </c>
      <c r="F43" t="str">
        <f>IFERROR(INDEX($B$32:$B$50, MATCH($C43+INDEX($P$41:$T$46, MATCH(F$31, $O$41:$O$46, 0), 1)&amp;","&amp;$D43+INDEX($P$41:$T$46, MATCH(F$31, $O$41:$O$46, 0), 2), $E$32:$E$50, 0)), "Sea")
&amp;", "&amp;
IFERROR(INDEX($B$32:$B$50, MATCH($C43+INDEX($P$41:$T$46, MATCH(F$31, $O$41:$O$46, 0), 3)&amp;","&amp;$D43+INDEX($P$41:$T$46, MATCH(F$31, $O$41:$O$46, 0), 4), $E$32:$E$50, 0)), "Sea")</f>
        <v>Sea, Sea</v>
      </c>
      <c r="G43" t="str">
        <f>IFERROR(INDEX($B$32:$B$50, MATCH($C43+INDEX($P$41:$T$46, MATCH(G$31, $O$41:$O$46, 0), 1)&amp;","&amp;$D43+INDEX($P$41:$T$46, MATCH(G$31, $O$41:$O$46, 0), 2), $E$32:$E$50, 0)), "Sea")
&amp;", "&amp;
IFERROR(INDEX($B$32:$B$50, MATCH($C43+INDEX($P$41:$T$46, MATCH(G$31, $O$41:$O$46, 0), 3)&amp;","&amp;$D43+INDEX($P$41:$T$46, MATCH(G$31, $O$41:$O$46, 0), 4), $E$32:$E$50, 0)), "Sea")</f>
        <v>Sea, Sea</v>
      </c>
      <c r="H43" t="str">
        <f ca="1">IFERROR(INDEX($B$32:$B$50, MATCH($C43+INDEX($P$41:$T$46, MATCH(H$31, $O$41:$O$46, 0), 1)&amp;","&amp;$D43+INDEX($P$41:$T$46, MATCH(H$31, $O$41:$O$46, 0), 2), $E$32:$E$50, 0)), "Sea")
&amp;", "&amp;
IFERROR(INDEX($B$32:$B$50, MATCH($C43+INDEX($P$41:$T$46, MATCH(H$31, $O$41:$O$46, 0), 3)&amp;","&amp;$D43+INDEX($P$41:$T$46, MATCH(H$31, $O$41:$O$46, 0), 4), $E$32:$E$50, 0)), "Sea")</f>
        <v>Ore, Sea</v>
      </c>
      <c r="I43" t="str">
        <f ca="1">IFERROR(INDEX($B$32:$B$50, MATCH($C43+INDEX($P$41:$T$46, MATCH(I$31, $O$41:$O$46, 0), 1)&amp;","&amp;$D43+INDEX($P$41:$T$46, MATCH(I$31, $O$41:$O$46, 0), 2), $E$32:$E$50, 0)), "Sea")
&amp;", "&amp;
IFERROR(INDEX($B$32:$B$50, MATCH($C43+INDEX($P$41:$T$46, MATCH(I$31, $O$41:$O$46, 0), 3)&amp;","&amp;$D43+INDEX($P$41:$T$46, MATCH(I$31, $O$41:$O$46, 0), 4), $E$32:$E$50, 0)), "Sea")</f>
        <v>Sheep, Sea</v>
      </c>
      <c r="J43" t="str">
        <f ca="1">IFERROR(INDEX($B$32:$B$50, MATCH($C43+INDEX($P$41:$T$46, MATCH(J$31, $O$41:$O$46, 0), 1)&amp;","&amp;$D43+INDEX($P$41:$T$46, MATCH(J$31, $O$41:$O$46, 0), 2), $E$32:$E$50, 0)), "Sea")
&amp;", "&amp;
IFERROR(INDEX($B$32:$B$50, MATCH($C43+INDEX($P$41:$T$46, MATCH(J$31, $O$41:$O$46, 0), 3)&amp;","&amp;$D43+INDEX($P$41:$T$46, MATCH(J$31, $O$41:$O$46, 0), 4), $E$32:$E$50, 0)), "Sea")</f>
        <v>Brick, Sea</v>
      </c>
      <c r="K43" t="str">
        <f ca="1">IFERROR(INDEX($B$32:$B$50, MATCH($C43+INDEX($P$41:$T$46, MATCH(K$31, $O$41:$O$46, 0), 1)&amp;","&amp;$D43+INDEX($P$41:$T$46, MATCH(K$31, $O$41:$O$46, 0), 2), $E$32:$E$50, 0)), "Sea")
&amp;", "&amp;
IFERROR(INDEX($B$32:$B$50, MATCH($C43+INDEX($P$41:$T$46, MATCH(K$31, $O$41:$O$46, 0), 3)&amp;","&amp;$D43+INDEX($P$41:$T$46, MATCH(K$31, $O$41:$O$46, 0), 4), $E$32:$E$50, 0)), "Sea")</f>
        <v>Wheat, Sea</v>
      </c>
      <c r="L43">
        <f ca="1">IF(B43="Desert", "",OFFSET(B13,-IF(IFERROR(MATCH("Desert", $B$32:B43, 0),0)&gt;0, 1,0),0))</f>
        <v>8</v>
      </c>
      <c r="M43">
        <f t="shared" ca="1" si="6"/>
        <v>5</v>
      </c>
      <c r="O43">
        <v>3</v>
      </c>
      <c r="P43">
        <f t="shared" si="11"/>
        <v>0</v>
      </c>
      <c r="Q43">
        <f t="shared" si="10"/>
        <v>1</v>
      </c>
      <c r="R43">
        <v>5</v>
      </c>
      <c r="S43">
        <f t="shared" si="10"/>
        <v>-1</v>
      </c>
      <c r="T43">
        <f t="shared" si="10"/>
        <v>0</v>
      </c>
      <c r="U43">
        <v>1</v>
      </c>
    </row>
    <row r="44" spans="1:21" x14ac:dyDescent="0.2">
      <c r="A44">
        <f t="shared" si="7"/>
        <v>13</v>
      </c>
      <c r="B44" t="str">
        <f ca="1">IF(A44=$F$20, $E$20, IF(A44&gt;$F$20, INDEX($E$2:$E$19, MATCH(LARGE($F$2:$F$19, A44-1),$F$2:$F$19, 0)), INDEX($E$2:$E$19, MATCH(LARGE($F$2:$F$19, A44),$F$2:$F$19, 0))))</f>
        <v>Sheep</v>
      </c>
      <c r="C44">
        <f>INDEX(aseq, MOD($A44+$M$1-2,19)+1)</f>
        <v>1</v>
      </c>
      <c r="D44">
        <f>INDEX(hseq, MOD($A44+$M$1-2,19)+1)</f>
        <v>1</v>
      </c>
      <c r="E44" s="5" t="str">
        <f t="shared" si="5"/>
        <v>1,1</v>
      </c>
      <c r="F44" t="str">
        <f ca="1">IFERROR(INDEX($B$32:$B$50, MATCH($C44+INDEX($P$41:$T$46, MATCH(F$31, $O$41:$O$46, 0), 1)&amp;","&amp;$D44+INDEX($P$41:$T$46, MATCH(F$31, $O$41:$O$46, 0), 2), $E$32:$E$50, 0)), "Sea")
&amp;", "&amp;
IFERROR(INDEX($B$32:$B$50, MATCH($C44+INDEX($P$41:$T$46, MATCH(F$31, $O$41:$O$46, 0), 3)&amp;","&amp;$D44+INDEX($P$41:$T$46, MATCH(F$31, $O$41:$O$46, 0), 4), $E$32:$E$50, 0)), "Sea")</f>
        <v>Wood, Sea</v>
      </c>
      <c r="G44" t="str">
        <f ca="1">IFERROR(INDEX($B$32:$B$50, MATCH($C44+INDEX($P$41:$T$46, MATCH(G$31, $O$41:$O$46, 0), 1)&amp;","&amp;$D44+INDEX($P$41:$T$46, MATCH(G$31, $O$41:$O$46, 0), 2), $E$32:$E$50, 0)), "Sea")
&amp;", "&amp;
IFERROR(INDEX($B$32:$B$50, MATCH($C44+INDEX($P$41:$T$46, MATCH(G$31, $O$41:$O$46, 0), 3)&amp;","&amp;$D44+INDEX($P$41:$T$46, MATCH(G$31, $O$41:$O$46, 0), 4), $E$32:$E$50, 0)), "Sea")</f>
        <v>Ore, Sea</v>
      </c>
      <c r="H44" t="str">
        <f ca="1">IFERROR(INDEX($B$32:$B$50, MATCH($C44+INDEX($P$41:$T$46, MATCH(H$31, $O$41:$O$46, 0), 1)&amp;","&amp;$D44+INDEX($P$41:$T$46, MATCH(H$31, $O$41:$O$46, 0), 2), $E$32:$E$50, 0)), "Sea")
&amp;", "&amp;
IFERROR(INDEX($B$32:$B$50, MATCH($C44+INDEX($P$41:$T$46, MATCH(H$31, $O$41:$O$46, 0), 3)&amp;","&amp;$D44+INDEX($P$41:$T$46, MATCH(H$31, $O$41:$O$46, 0), 4), $E$32:$E$50, 0)), "Sea")</f>
        <v>Wheat, Sea</v>
      </c>
      <c r="I44" t="str">
        <f ca="1">IFERROR(INDEX($B$32:$B$50, MATCH($C44+INDEX($P$41:$T$46, MATCH(I$31, $O$41:$O$46, 0), 1)&amp;","&amp;$D44+INDEX($P$41:$T$46, MATCH(I$31, $O$41:$O$46, 0), 2), $E$32:$E$50, 0)), "Sea")
&amp;", "&amp;
IFERROR(INDEX($B$32:$B$50, MATCH($C44+INDEX($P$41:$T$46, MATCH(I$31, $O$41:$O$46, 0), 3)&amp;","&amp;$D44+INDEX($P$41:$T$46, MATCH(I$31, $O$41:$O$46, 0), 4), $E$32:$E$50, 0)), "Sea")</f>
        <v>Wood, Sea</v>
      </c>
      <c r="J44" t="str">
        <f ca="1">IFERROR(INDEX($B$32:$B$50, MATCH($C44+INDEX($P$41:$T$46, MATCH(J$31, $O$41:$O$46, 0), 1)&amp;","&amp;$D44+INDEX($P$41:$T$46, MATCH(J$31, $O$41:$O$46, 0), 2), $E$32:$E$50, 0)), "Sea")
&amp;", "&amp;
IFERROR(INDEX($B$32:$B$50, MATCH($C44+INDEX($P$41:$T$46, MATCH(J$31, $O$41:$O$46, 0), 3)&amp;","&amp;$D44+INDEX($P$41:$T$46, MATCH(J$31, $O$41:$O$46, 0), 4), $E$32:$E$50, 0)), "Sea")</f>
        <v>Sheep, Wood</v>
      </c>
      <c r="K44" t="str">
        <f ca="1">IFERROR(INDEX($B$32:$B$50, MATCH($C44+INDEX($P$41:$T$46, MATCH(K$31, $O$41:$O$46, 0), 1)&amp;","&amp;$D44+INDEX($P$41:$T$46, MATCH(K$31, $O$41:$O$46, 0), 2), $E$32:$E$50, 0)), "Sea")
&amp;", "&amp;
IFERROR(INDEX($B$32:$B$50, MATCH($C44+INDEX($P$41:$T$46, MATCH(K$31, $O$41:$O$46, 0), 3)&amp;","&amp;$D44+INDEX($P$41:$T$46, MATCH(K$31, $O$41:$O$46, 0), 4), $E$32:$E$50, 0)), "Sea")</f>
        <v>Brick, Sea</v>
      </c>
      <c r="L44">
        <f ca="1">IF(B44="Desert", "",OFFSET(B14,-IF(IFERROR(MATCH("Desert", $B$32:B44, 0),0)&gt;0, 1,0),0))</f>
        <v>10</v>
      </c>
      <c r="M44">
        <f t="shared" ca="1" si="6"/>
        <v>3</v>
      </c>
      <c r="O44">
        <v>4</v>
      </c>
      <c r="P44">
        <f t="shared" si="11"/>
        <v>-1</v>
      </c>
      <c r="Q44">
        <f t="shared" si="10"/>
        <v>0</v>
      </c>
      <c r="R44">
        <v>6</v>
      </c>
      <c r="S44">
        <f t="shared" si="10"/>
        <v>-1</v>
      </c>
      <c r="T44">
        <f t="shared" si="10"/>
        <v>-1</v>
      </c>
      <c r="U44">
        <v>2</v>
      </c>
    </row>
    <row r="45" spans="1:21" x14ac:dyDescent="0.2">
      <c r="A45">
        <f t="shared" si="7"/>
        <v>14</v>
      </c>
      <c r="B45" t="str">
        <f ca="1">IF(A45=$F$20, $E$20, IF(A45&gt;$F$20, INDEX($E$2:$E$19, MATCH(LARGE($F$2:$F$19, A45-1),$F$2:$F$19, 0)), INDEX($E$2:$E$19, MATCH(LARGE($F$2:$F$19, A45),$F$2:$F$19, 0))))</f>
        <v>Wood</v>
      </c>
      <c r="C45">
        <f>INDEX(aseq, MOD($A45+$M$1-2,19)+1)</f>
        <v>0</v>
      </c>
      <c r="D45">
        <f>INDEX(hseq, MOD($A45+$M$1-2,19)+1)</f>
        <v>1</v>
      </c>
      <c r="E45" s="5" t="str">
        <f t="shared" si="5"/>
        <v>0,1</v>
      </c>
      <c r="F45" t="str">
        <f ca="1">IFERROR(INDEX($B$32:$B$50, MATCH($C45+INDEX($P$41:$T$46, MATCH(F$31, $O$41:$O$46, 0), 1)&amp;","&amp;$D45+INDEX($P$41:$T$46, MATCH(F$31, $O$41:$O$46, 0), 2), $E$32:$E$50, 0)), "Sea")
&amp;", "&amp;
IFERROR(INDEX($B$32:$B$50, MATCH($C45+INDEX($P$41:$T$46, MATCH(F$31, $O$41:$O$46, 0), 3)&amp;","&amp;$D45+INDEX($P$41:$T$46, MATCH(F$31, $O$41:$O$46, 0), 4), $E$32:$E$50, 0)), "Sea")</f>
        <v>Sheep, Sea</v>
      </c>
      <c r="G45" t="str">
        <f ca="1">IFERROR(INDEX($B$32:$B$50, MATCH($C45+INDEX($P$41:$T$46, MATCH(G$31, $O$41:$O$46, 0), 1)&amp;","&amp;$D45+INDEX($P$41:$T$46, MATCH(G$31, $O$41:$O$46, 0), 2), $E$32:$E$50, 0)), "Sea")
&amp;", "&amp;
IFERROR(INDEX($B$32:$B$50, MATCH($C45+INDEX($P$41:$T$46, MATCH(G$31, $O$41:$O$46, 0), 3)&amp;","&amp;$D45+INDEX($P$41:$T$46, MATCH(G$31, $O$41:$O$46, 0), 4), $E$32:$E$50, 0)), "Sea")</f>
        <v>Wheat, Sea</v>
      </c>
      <c r="H45" t="str">
        <f ca="1">IFERROR(INDEX($B$32:$B$50, MATCH($C45+INDEX($P$41:$T$46, MATCH(H$31, $O$41:$O$46, 0), 1)&amp;","&amp;$D45+INDEX($P$41:$T$46, MATCH(H$31, $O$41:$O$46, 0), 2), $E$32:$E$50, 0)), "Sea")
&amp;", "&amp;
IFERROR(INDEX($B$32:$B$50, MATCH($C45+INDEX($P$41:$T$46, MATCH(H$31, $O$41:$O$46, 0), 3)&amp;","&amp;$D45+INDEX($P$41:$T$46, MATCH(H$31, $O$41:$O$46, 0), 4), $E$32:$E$50, 0)), "Sea")</f>
        <v>Wheat, Sea</v>
      </c>
      <c r="I45" t="str">
        <f ca="1">IFERROR(INDEX($B$32:$B$50, MATCH($C45+INDEX($P$41:$T$46, MATCH(I$31, $O$41:$O$46, 0), 1)&amp;","&amp;$D45+INDEX($P$41:$T$46, MATCH(I$31, $O$41:$O$46, 0), 2), $E$32:$E$50, 0)), "Sea")
&amp;", "&amp;
IFERROR(INDEX($B$32:$B$50, MATCH($C45+INDEX($P$41:$T$46, MATCH(I$31, $O$41:$O$46, 0), 3)&amp;","&amp;$D45+INDEX($P$41:$T$46, MATCH(I$31, $O$41:$O$46, 0), 4), $E$32:$E$50, 0)), "Sea")</f>
        <v>Desert, Sea</v>
      </c>
      <c r="J45" t="str">
        <f ca="1">IFERROR(INDEX($B$32:$B$50, MATCH($C45+INDEX($P$41:$T$46, MATCH(J$31, $O$41:$O$46, 0), 1)&amp;","&amp;$D45+INDEX($P$41:$T$46, MATCH(J$31, $O$41:$O$46, 0), 2), $E$32:$E$50, 0)), "Sea")
&amp;", "&amp;
IFERROR(INDEX($B$32:$B$50, MATCH($C45+INDEX($P$41:$T$46, MATCH(J$31, $O$41:$O$46, 0), 3)&amp;","&amp;$D45+INDEX($P$41:$T$46, MATCH(J$31, $O$41:$O$46, 0), 4), $E$32:$E$50, 0)), "Sea")</f>
        <v>Wood, Sheep</v>
      </c>
      <c r="K45" t="str">
        <f ca="1">IFERROR(INDEX($B$32:$B$50, MATCH($C45+INDEX($P$41:$T$46, MATCH(K$31, $O$41:$O$46, 0), 1)&amp;","&amp;$D45+INDEX($P$41:$T$46, MATCH(K$31, $O$41:$O$46, 0), 2), $E$32:$E$50, 0)), "Sea")
&amp;", "&amp;
IFERROR(INDEX($B$32:$B$50, MATCH($C45+INDEX($P$41:$T$46, MATCH(K$31, $O$41:$O$46, 0), 3)&amp;","&amp;$D45+INDEX($P$41:$T$46, MATCH(K$31, $O$41:$O$46, 0), 4), $E$32:$E$50, 0)), "Sea")</f>
        <v>Sheep, Ore</v>
      </c>
      <c r="L45">
        <f ca="1">IF(B45="Desert", "",OFFSET(B15,-IF(IFERROR(MATCH("Desert", $B$32:B45, 0),0)&gt;0, 1,0),0))</f>
        <v>9</v>
      </c>
      <c r="M45">
        <f t="shared" ca="1" si="6"/>
        <v>4</v>
      </c>
      <c r="O45">
        <v>5</v>
      </c>
      <c r="P45">
        <f t="shared" si="11"/>
        <v>-1</v>
      </c>
      <c r="Q45">
        <f t="shared" si="10"/>
        <v>-1</v>
      </c>
      <c r="R45">
        <v>1</v>
      </c>
      <c r="S45">
        <f t="shared" si="10"/>
        <v>0</v>
      </c>
      <c r="T45">
        <f t="shared" si="10"/>
        <v>-1</v>
      </c>
      <c r="U45">
        <v>3</v>
      </c>
    </row>
    <row r="46" spans="1:21" x14ac:dyDescent="0.2">
      <c r="A46">
        <f t="shared" si="7"/>
        <v>15</v>
      </c>
      <c r="B46" t="str">
        <f ca="1">IF(A46=$F$20, $E$20, IF(A46&gt;$F$20, INDEX($E$2:$E$19, MATCH(LARGE($F$2:$F$19, A46-1),$F$2:$F$19, 0)), INDEX($E$2:$E$19, MATCH(LARGE($F$2:$F$19, A46),$F$2:$F$19, 0))))</f>
        <v>Wood</v>
      </c>
      <c r="C46">
        <f>INDEX(aseq, MOD($A46+$M$1-2,19)+1)</f>
        <v>-1</v>
      </c>
      <c r="D46">
        <f>INDEX(hseq, MOD($A46+$M$1-2,19)+1)</f>
        <v>0</v>
      </c>
      <c r="E46" s="5" t="str">
        <f t="shared" si="5"/>
        <v>-1,0</v>
      </c>
      <c r="F46" t="str">
        <f ca="1">IFERROR(INDEX($B$32:$B$50, MATCH($C46+INDEX($P$41:$T$46, MATCH(F$31, $O$41:$O$46, 0), 1)&amp;","&amp;$D46+INDEX($P$41:$T$46, MATCH(F$31, $O$41:$O$46, 0), 2), $E$32:$E$50, 0)), "Sea")
&amp;", "&amp;
IFERROR(INDEX($B$32:$B$50, MATCH($C46+INDEX($P$41:$T$46, MATCH(F$31, $O$41:$O$46, 0), 3)&amp;","&amp;$D46+INDEX($P$41:$T$46, MATCH(F$31, $O$41:$O$46, 0), 4), $E$32:$E$50, 0)), "Sea")</f>
        <v>Sheep, Wood</v>
      </c>
      <c r="G46" t="str">
        <f ca="1">IFERROR(INDEX($B$32:$B$50, MATCH($C46+INDEX($P$41:$T$46, MATCH(G$31, $O$41:$O$46, 0), 1)&amp;","&amp;$D46+INDEX($P$41:$T$46, MATCH(G$31, $O$41:$O$46, 0), 2), $E$32:$E$50, 0)), "Sea")
&amp;", "&amp;
IFERROR(INDEX($B$32:$B$50, MATCH($C46+INDEX($P$41:$T$46, MATCH(G$31, $O$41:$O$46, 0), 3)&amp;","&amp;$D46+INDEX($P$41:$T$46, MATCH(G$31, $O$41:$O$46, 0), 4), $E$32:$E$50, 0)), "Sea")</f>
        <v>Wood, Sea</v>
      </c>
      <c r="H46" t="str">
        <f ca="1">IFERROR(INDEX($B$32:$B$50, MATCH($C46+INDEX($P$41:$T$46, MATCH(H$31, $O$41:$O$46, 0), 1)&amp;","&amp;$D46+INDEX($P$41:$T$46, MATCH(H$31, $O$41:$O$46, 0), 2), $E$32:$E$50, 0)), "Sea")
&amp;", "&amp;
IFERROR(INDEX($B$32:$B$50, MATCH($C46+INDEX($P$41:$T$46, MATCH(H$31, $O$41:$O$46, 0), 3)&amp;","&amp;$D46+INDEX($P$41:$T$46, MATCH(H$31, $O$41:$O$46, 0), 4), $E$32:$E$50, 0)), "Sea")</f>
        <v>Desert, Sea</v>
      </c>
      <c r="I46" t="str">
        <f ca="1">IFERROR(INDEX($B$32:$B$50, MATCH($C46+INDEX($P$41:$T$46, MATCH(I$31, $O$41:$O$46, 0), 1)&amp;","&amp;$D46+INDEX($P$41:$T$46, MATCH(I$31, $O$41:$O$46, 0), 2), $E$32:$E$50, 0)), "Sea")
&amp;", "&amp;
IFERROR(INDEX($B$32:$B$50, MATCH($C46+INDEX($P$41:$T$46, MATCH(I$31, $O$41:$O$46, 0), 3)&amp;","&amp;$D46+INDEX($P$41:$T$46, MATCH(I$31, $O$41:$O$46, 0), 4), $E$32:$E$50, 0)), "Sea")</f>
        <v>Sheep, Sea</v>
      </c>
      <c r="J46" t="str">
        <f ca="1">IFERROR(INDEX($B$32:$B$50, MATCH($C46+INDEX($P$41:$T$46, MATCH(J$31, $O$41:$O$46, 0), 1)&amp;","&amp;$D46+INDEX($P$41:$T$46, MATCH(J$31, $O$41:$O$46, 0), 2), $E$32:$E$50, 0)), "Sea")
&amp;", "&amp;
IFERROR(INDEX($B$32:$B$50, MATCH($C46+INDEX($P$41:$T$46, MATCH(J$31, $O$41:$O$46, 0), 3)&amp;","&amp;$D46+INDEX($P$41:$T$46, MATCH(J$31, $O$41:$O$46, 0), 4), $E$32:$E$50, 0)), "Sea")</f>
        <v>Sheep, Sheep</v>
      </c>
      <c r="K46" t="str">
        <f ca="1">IFERROR(INDEX($B$32:$B$50, MATCH($C46+INDEX($P$41:$T$46, MATCH(K$31, $O$41:$O$46, 0), 1)&amp;","&amp;$D46+INDEX($P$41:$T$46, MATCH(K$31, $O$41:$O$46, 0), 2), $E$32:$E$50, 0)), "Sea")
&amp;", "&amp;
IFERROR(INDEX($B$32:$B$50, MATCH($C46+INDEX($P$41:$T$46, MATCH(K$31, $O$41:$O$46, 0), 3)&amp;","&amp;$D46+INDEX($P$41:$T$46, MATCH(K$31, $O$41:$O$46, 0), 4), $E$32:$E$50, 0)), "Sea")</f>
        <v>Wood, Sheep</v>
      </c>
      <c r="L46">
        <f ca="1">IF(B46="Desert", "",OFFSET(B16,-IF(IFERROR(MATCH("Desert", $B$32:B46, 0),0)&gt;0, 1,0),0))</f>
        <v>4</v>
      </c>
      <c r="M46">
        <f t="shared" ca="1" si="6"/>
        <v>3</v>
      </c>
      <c r="O46">
        <v>6</v>
      </c>
      <c r="P46">
        <f t="shared" si="11"/>
        <v>0</v>
      </c>
      <c r="Q46">
        <f t="shared" si="10"/>
        <v>-1</v>
      </c>
      <c r="R46">
        <v>2</v>
      </c>
      <c r="S46">
        <f t="shared" si="10"/>
        <v>1</v>
      </c>
      <c r="T46">
        <f t="shared" si="10"/>
        <v>0</v>
      </c>
      <c r="U46">
        <v>4</v>
      </c>
    </row>
    <row r="47" spans="1:21" x14ac:dyDescent="0.2">
      <c r="A47">
        <f t="shared" si="7"/>
        <v>16</v>
      </c>
      <c r="B47" t="str">
        <f ca="1">IF(A47=$F$20, $E$20, IF(A47&gt;$F$20, INDEX($E$2:$E$19, MATCH(LARGE($F$2:$F$19, A47-1),$F$2:$F$19, 0)), INDEX($E$2:$E$19, MATCH(LARGE($F$2:$F$19, A47),$F$2:$F$19, 0))))</f>
        <v>Wood</v>
      </c>
      <c r="C47">
        <f>INDEX(aseq, MOD($A47+$M$1-2,19)+1)</f>
        <v>-1</v>
      </c>
      <c r="D47">
        <f>INDEX(hseq, MOD($A47+$M$1-2,19)+1)</f>
        <v>-1</v>
      </c>
      <c r="E47" s="5" t="str">
        <f t="shared" si="5"/>
        <v>-1,-1</v>
      </c>
      <c r="F47" t="str">
        <f ca="1">IFERROR(INDEX($B$32:$B$50, MATCH($C47+INDEX($P$41:$T$46, MATCH(F$31, $O$41:$O$46, 0), 1)&amp;","&amp;$D47+INDEX($P$41:$T$46, MATCH(F$31, $O$41:$O$46, 0), 2), $E$32:$E$50, 0)), "Sea")
&amp;", "&amp;
IFERROR(INDEX($B$32:$B$50, MATCH($C47+INDEX($P$41:$T$46, MATCH(F$31, $O$41:$O$46, 0), 3)&amp;","&amp;$D47+INDEX($P$41:$T$46, MATCH(F$31, $O$41:$O$46, 0), 4), $E$32:$E$50, 0)), "Sea")</f>
        <v>Brick, Wheat</v>
      </c>
      <c r="G47" t="str">
        <f ca="1">IFERROR(INDEX($B$32:$B$50, MATCH($C47+INDEX($P$41:$T$46, MATCH(G$31, $O$41:$O$46, 0), 1)&amp;","&amp;$D47+INDEX($P$41:$T$46, MATCH(G$31, $O$41:$O$46, 0), 2), $E$32:$E$50, 0)), "Sea")
&amp;", "&amp;
IFERROR(INDEX($B$32:$B$50, MATCH($C47+INDEX($P$41:$T$46, MATCH(G$31, $O$41:$O$46, 0), 3)&amp;","&amp;$D47+INDEX($P$41:$T$46, MATCH(G$31, $O$41:$O$46, 0), 4), $E$32:$E$50, 0)), "Sea")</f>
        <v>Sheep, Sea</v>
      </c>
      <c r="H47" t="str">
        <f ca="1">IFERROR(INDEX($B$32:$B$50, MATCH($C47+INDEX($P$41:$T$46, MATCH(H$31, $O$41:$O$46, 0), 1)&amp;","&amp;$D47+INDEX($P$41:$T$46, MATCH(H$31, $O$41:$O$46, 0), 2), $E$32:$E$50, 0)), "Sea")
&amp;", "&amp;
IFERROR(INDEX($B$32:$B$50, MATCH($C47+INDEX($P$41:$T$46, MATCH(H$31, $O$41:$O$46, 0), 3)&amp;","&amp;$D47+INDEX($P$41:$T$46, MATCH(H$31, $O$41:$O$46, 0), 4), $E$32:$E$50, 0)), "Sea")</f>
        <v>Wood, Sea</v>
      </c>
      <c r="I47" t="str">
        <f ca="1">IFERROR(INDEX($B$32:$B$50, MATCH($C47+INDEX($P$41:$T$46, MATCH(I$31, $O$41:$O$46, 0), 1)&amp;","&amp;$D47+INDEX($P$41:$T$46, MATCH(I$31, $O$41:$O$46, 0), 2), $E$32:$E$50, 0)), "Sea")
&amp;", "&amp;
IFERROR(INDEX($B$32:$B$50, MATCH($C47+INDEX($P$41:$T$46, MATCH(I$31, $O$41:$O$46, 0), 3)&amp;","&amp;$D47+INDEX($P$41:$T$46, MATCH(I$31, $O$41:$O$46, 0), 4), $E$32:$E$50, 0)), "Sea")</f>
        <v>Sheep, Sea</v>
      </c>
      <c r="J47" t="str">
        <f ca="1">IFERROR(INDEX($B$32:$B$50, MATCH($C47+INDEX($P$41:$T$46, MATCH(J$31, $O$41:$O$46, 0), 1)&amp;","&amp;$D47+INDEX($P$41:$T$46, MATCH(J$31, $O$41:$O$46, 0), 2), $E$32:$E$50, 0)), "Sea")
&amp;", "&amp;
IFERROR(INDEX($B$32:$B$50, MATCH($C47+INDEX($P$41:$T$46, MATCH(J$31, $O$41:$O$46, 0), 3)&amp;","&amp;$D47+INDEX($P$41:$T$46, MATCH(J$31, $O$41:$O$46, 0), 4), $E$32:$E$50, 0)), "Sea")</f>
        <v>Ore, Brick</v>
      </c>
      <c r="K47" t="str">
        <f ca="1">IFERROR(INDEX($B$32:$B$50, MATCH($C47+INDEX($P$41:$T$46, MATCH(K$31, $O$41:$O$46, 0), 1)&amp;","&amp;$D47+INDEX($P$41:$T$46, MATCH(K$31, $O$41:$O$46, 0), 2), $E$32:$E$50, 0)), "Sea")
&amp;", "&amp;
IFERROR(INDEX($B$32:$B$50, MATCH($C47+INDEX($P$41:$T$46, MATCH(K$31, $O$41:$O$46, 0), 3)&amp;","&amp;$D47+INDEX($P$41:$T$46, MATCH(K$31, $O$41:$O$46, 0), 4), $E$32:$E$50, 0)), "Sea")</f>
        <v>Ore, Brick</v>
      </c>
      <c r="L47">
        <f ca="1">IF(B47="Desert", "",OFFSET(B17,-IF(IFERROR(MATCH("Desert", $B$32:B47, 0),0)&gt;0, 1,0),0))</f>
        <v>5</v>
      </c>
      <c r="M47">
        <f t="shared" ca="1" si="6"/>
        <v>4</v>
      </c>
      <c r="P47" t="s">
        <v>24</v>
      </c>
      <c r="Q47" t="s">
        <v>25</v>
      </c>
      <c r="R47" t="s">
        <v>46</v>
      </c>
      <c r="S47" t="s">
        <v>27</v>
      </c>
      <c r="T47" t="s">
        <v>26</v>
      </c>
      <c r="U47" t="s">
        <v>47</v>
      </c>
    </row>
    <row r="48" spans="1:21" x14ac:dyDescent="0.2">
      <c r="A48">
        <f t="shared" si="7"/>
        <v>17</v>
      </c>
      <c r="B48" t="str">
        <f ca="1">IF(A48=$F$20, $E$20, IF(A48&gt;$F$20, INDEX($E$2:$E$19, MATCH(LARGE($F$2:$F$19, A48-1),$F$2:$F$19, 0)), INDEX($E$2:$E$19, MATCH(LARGE($F$2:$F$19, A48),$F$2:$F$19, 0))))</f>
        <v>Brick</v>
      </c>
      <c r="C48">
        <f>INDEX(aseq, MOD($A48+$M$1-2,19)+1)</f>
        <v>0</v>
      </c>
      <c r="D48">
        <f>INDEX(hseq, MOD($A48+$M$1-2,19)+1)</f>
        <v>-1</v>
      </c>
      <c r="E48" s="5" t="str">
        <f t="shared" si="5"/>
        <v>0,-1</v>
      </c>
      <c r="F48" t="str">
        <f ca="1">IFERROR(INDEX($B$32:$B$50, MATCH($C48+INDEX($P$41:$T$46, MATCH(F$31, $O$41:$O$46, 0), 1)&amp;","&amp;$D48+INDEX($P$41:$T$46, MATCH(F$31, $O$41:$O$46, 0), 2), $E$32:$E$50, 0)), "Sea")
&amp;", "&amp;
IFERROR(INDEX($B$32:$B$50, MATCH($C48+INDEX($P$41:$T$46, MATCH(F$31, $O$41:$O$46, 0), 3)&amp;","&amp;$D48+INDEX($P$41:$T$46, MATCH(F$31, $O$41:$O$46, 0), 4), $E$32:$E$50, 0)), "Sea")</f>
        <v>Wheat, Sea</v>
      </c>
      <c r="G48" t="str">
        <f ca="1">IFERROR(INDEX($B$32:$B$50, MATCH($C48+INDEX($P$41:$T$46, MATCH(G$31, $O$41:$O$46, 0), 1)&amp;","&amp;$D48+INDEX($P$41:$T$46, MATCH(G$31, $O$41:$O$46, 0), 2), $E$32:$E$50, 0)), "Sea")
&amp;", "&amp;
IFERROR(INDEX($B$32:$B$50, MATCH($C48+INDEX($P$41:$T$46, MATCH(G$31, $O$41:$O$46, 0), 3)&amp;","&amp;$D48+INDEX($P$41:$T$46, MATCH(G$31, $O$41:$O$46, 0), 4), $E$32:$E$50, 0)), "Sea")</f>
        <v>Brick, Sea</v>
      </c>
      <c r="H48" t="str">
        <f ca="1">IFERROR(INDEX($B$32:$B$50, MATCH($C48+INDEX($P$41:$T$46, MATCH(H$31, $O$41:$O$46, 0), 1)&amp;","&amp;$D48+INDEX($P$41:$T$46, MATCH(H$31, $O$41:$O$46, 0), 2), $E$32:$E$50, 0)), "Sea")
&amp;", "&amp;
IFERROR(INDEX($B$32:$B$50, MATCH($C48+INDEX($P$41:$T$46, MATCH(H$31, $O$41:$O$46, 0), 3)&amp;","&amp;$D48+INDEX($P$41:$T$46, MATCH(H$31, $O$41:$O$46, 0), 4), $E$32:$E$50, 0)), "Sea")</f>
        <v>Sheep, Sea</v>
      </c>
      <c r="I48" t="str">
        <f ca="1">IFERROR(INDEX($B$32:$B$50, MATCH($C48+INDEX($P$41:$T$46, MATCH(I$31, $O$41:$O$46, 0), 1)&amp;","&amp;$D48+INDEX($P$41:$T$46, MATCH(I$31, $O$41:$O$46, 0), 2), $E$32:$E$50, 0)), "Sea")
&amp;", "&amp;
IFERROR(INDEX($B$32:$B$50, MATCH($C48+INDEX($P$41:$T$46, MATCH(I$31, $O$41:$O$46, 0), 3)&amp;","&amp;$D48+INDEX($P$41:$T$46, MATCH(I$31, $O$41:$O$46, 0), 4), $E$32:$E$50, 0)), "Sea")</f>
        <v>Wood, Sea</v>
      </c>
      <c r="J48" t="str">
        <f ca="1">IFERROR(INDEX($B$32:$B$50, MATCH($C48+INDEX($P$41:$T$46, MATCH(J$31, $O$41:$O$46, 0), 1)&amp;","&amp;$D48+INDEX($P$41:$T$46, MATCH(J$31, $O$41:$O$46, 0), 2), $E$32:$E$50, 0)), "Sea")
&amp;", "&amp;
IFERROR(INDEX($B$32:$B$50, MATCH($C48+INDEX($P$41:$T$46, MATCH(J$31, $O$41:$O$46, 0), 3)&amp;","&amp;$D48+INDEX($P$41:$T$46, MATCH(J$31, $O$41:$O$46, 0), 4), $E$32:$E$50, 0)), "Sea")</f>
        <v>Ore, Wheat</v>
      </c>
      <c r="K48" t="str">
        <f ca="1">IFERROR(INDEX($B$32:$B$50, MATCH($C48+INDEX($P$41:$T$46, MATCH(K$31, $O$41:$O$46, 0), 1)&amp;","&amp;$D48+INDEX($P$41:$T$46, MATCH(K$31, $O$41:$O$46, 0), 2), $E$32:$E$50, 0)), "Sea")
&amp;", "&amp;
IFERROR(INDEX($B$32:$B$50, MATCH($C48+INDEX($P$41:$T$46, MATCH(K$31, $O$41:$O$46, 0), 3)&amp;","&amp;$D48+INDEX($P$41:$T$46, MATCH(K$31, $O$41:$O$46, 0), 4), $E$32:$E$50, 0)), "Sea")</f>
        <v>Brick, Wheat</v>
      </c>
      <c r="L48">
        <f ca="1">IF(B48="Desert", "",OFFSET(B18,-IF(IFERROR(MATCH("Desert", $B$32:B48, 0),0)&gt;0, 1,0),0))</f>
        <v>6</v>
      </c>
      <c r="M48">
        <f t="shared" ca="1" si="6"/>
        <v>5</v>
      </c>
    </row>
    <row r="49" spans="1:31" x14ac:dyDescent="0.2">
      <c r="A49">
        <f t="shared" si="7"/>
        <v>18</v>
      </c>
      <c r="B49" t="str">
        <f ca="1">IF(A49=$F$20, $E$20, IF(A49&gt;$F$20, INDEX($E$2:$E$19, MATCH(LARGE($F$2:$F$19, A49-1),$F$2:$F$19, 0)), INDEX($E$2:$E$19, MATCH(LARGE($F$2:$F$19, A49),$F$2:$F$19, 0))))</f>
        <v>Brick</v>
      </c>
      <c r="C49">
        <f>INDEX(aseq, MOD($A49+$M$1-2,19)+1)</f>
        <v>1</v>
      </c>
      <c r="D49">
        <f>INDEX(hseq, MOD($A49+$M$1-2,19)+1)</f>
        <v>0</v>
      </c>
      <c r="E49" s="5" t="str">
        <f t="shared" si="5"/>
        <v>1,0</v>
      </c>
      <c r="F49" t="str">
        <f ca="1">IFERROR(INDEX($B$32:$B$50, MATCH($C49+INDEX($P$41:$T$46, MATCH(F$31, $O$41:$O$46, 0), 1)&amp;","&amp;$D49+INDEX($P$41:$T$46, MATCH(F$31, $O$41:$O$46, 0), 2), $E$32:$E$50, 0)), "Sea")
&amp;", "&amp;
IFERROR(INDEX($B$32:$B$50, MATCH($C49+INDEX($P$41:$T$46, MATCH(F$31, $O$41:$O$46, 0), 3)&amp;","&amp;$D49+INDEX($P$41:$T$46, MATCH(F$31, $O$41:$O$46, 0), 4), $E$32:$E$50, 0)), "Sea")</f>
        <v>Wheat, Sea</v>
      </c>
      <c r="G49" t="str">
        <f ca="1">IFERROR(INDEX($B$32:$B$50, MATCH($C49+INDEX($P$41:$T$46, MATCH(G$31, $O$41:$O$46, 0), 1)&amp;","&amp;$D49+INDEX($P$41:$T$46, MATCH(G$31, $O$41:$O$46, 0), 2), $E$32:$E$50, 0)), "Sea")
&amp;", "&amp;
IFERROR(INDEX($B$32:$B$50, MATCH($C49+INDEX($P$41:$T$46, MATCH(G$31, $O$41:$O$46, 0), 3)&amp;","&amp;$D49+INDEX($P$41:$T$46, MATCH(G$31, $O$41:$O$46, 0), 4), $E$32:$E$50, 0)), "Sea")</f>
        <v>Wood, Sea</v>
      </c>
      <c r="H49" t="str">
        <f ca="1">IFERROR(INDEX($B$32:$B$50, MATCH($C49+INDEX($P$41:$T$46, MATCH(H$31, $O$41:$O$46, 0), 1)&amp;","&amp;$D49+INDEX($P$41:$T$46, MATCH(H$31, $O$41:$O$46, 0), 2), $E$32:$E$50, 0)), "Sea")
&amp;", "&amp;
IFERROR(INDEX($B$32:$B$50, MATCH($C49+INDEX($P$41:$T$46, MATCH(H$31, $O$41:$O$46, 0), 3)&amp;","&amp;$D49+INDEX($P$41:$T$46, MATCH(H$31, $O$41:$O$46, 0), 4), $E$32:$E$50, 0)), "Sea")</f>
        <v>Sheep, Sea</v>
      </c>
      <c r="I49" t="str">
        <f ca="1">IFERROR(INDEX($B$32:$B$50, MATCH($C49+INDEX($P$41:$T$46, MATCH(I$31, $O$41:$O$46, 0), 1)&amp;","&amp;$D49+INDEX($P$41:$T$46, MATCH(I$31, $O$41:$O$46, 0), 2), $E$32:$E$50, 0)), "Sea")
&amp;", "&amp;
IFERROR(INDEX($B$32:$B$50, MATCH($C49+INDEX($P$41:$T$46, MATCH(I$31, $O$41:$O$46, 0), 3)&amp;","&amp;$D49+INDEX($P$41:$T$46, MATCH(I$31, $O$41:$O$46, 0), 4), $E$32:$E$50, 0)), "Sea")</f>
        <v>Sheep, Sea</v>
      </c>
      <c r="J49" t="str">
        <f ca="1">IFERROR(INDEX($B$32:$B$50, MATCH($C49+INDEX($P$41:$T$46, MATCH(J$31, $O$41:$O$46, 0), 1)&amp;","&amp;$D49+INDEX($P$41:$T$46, MATCH(J$31, $O$41:$O$46, 0), 2), $E$32:$E$50, 0)), "Sea")
&amp;", "&amp;
IFERROR(INDEX($B$32:$B$50, MATCH($C49+INDEX($P$41:$T$46, MATCH(J$31, $O$41:$O$46, 0), 3)&amp;","&amp;$D49+INDEX($P$41:$T$46, MATCH(J$31, $O$41:$O$46, 0), 4), $E$32:$E$50, 0)), "Sea")</f>
        <v>Brick, Wheat</v>
      </c>
      <c r="K49" t="str">
        <f ca="1">IFERROR(INDEX($B$32:$B$50, MATCH($C49+INDEX($P$41:$T$46, MATCH(K$31, $O$41:$O$46, 0), 1)&amp;","&amp;$D49+INDEX($P$41:$T$46, MATCH(K$31, $O$41:$O$46, 0), 2), $E$32:$E$50, 0)), "Sea")
&amp;", "&amp;
IFERROR(INDEX($B$32:$B$50, MATCH($C49+INDEX($P$41:$T$46, MATCH(K$31, $O$41:$O$46, 0), 3)&amp;","&amp;$D49+INDEX($P$41:$T$46, MATCH(K$31, $O$41:$O$46, 0), 4), $E$32:$E$50, 0)), "Sea")</f>
        <v>Wheat, Sea</v>
      </c>
      <c r="L49">
        <f ca="1">IF(B49="Desert", "",OFFSET(B19,-IF(IFERROR(MATCH("Desert", $B$32:B49, 0),0)&gt;0, 1,0),0))</f>
        <v>3</v>
      </c>
      <c r="M49">
        <f t="shared" ca="1" si="6"/>
        <v>2</v>
      </c>
    </row>
    <row r="50" spans="1:31" x14ac:dyDescent="0.2">
      <c r="A50">
        <f t="shared" si="7"/>
        <v>19</v>
      </c>
      <c r="B50" t="str">
        <f ca="1">IF(A50=$F$20, $E$20, IF(A50&gt;$F$20, INDEX($E$2:$E$19, MATCH(LARGE($F$2:$F$19, A50-1),$F$2:$F$19, 0)), INDEX($E$2:$E$19, MATCH(LARGE($F$2:$F$19, A50),$F$2:$F$19, 0))))</f>
        <v>Sheep</v>
      </c>
      <c r="C50">
        <f>INDEX(aseq, MOD($A50+$M$1-2,19)+1)</f>
        <v>0</v>
      </c>
      <c r="D50">
        <f>INDEX(hseq, MOD($A50+$M$1-2,19)+1)</f>
        <v>0</v>
      </c>
      <c r="E50" s="5" t="str">
        <f t="shared" si="5"/>
        <v>0,0</v>
      </c>
      <c r="F50" t="str">
        <f ca="1">IFERROR(INDEX($B$32:$B$50, MATCH($C50+INDEX($P$41:$T$46, MATCH(F$31, $O$41:$O$46, 0), 1)&amp;","&amp;$D50+INDEX($P$41:$T$46, MATCH(F$31, $O$41:$O$46, 0), 2), $E$32:$E$50, 0)), "Sea")
&amp;", "&amp;
IFERROR(INDEX($B$32:$B$50, MATCH($C50+INDEX($P$41:$T$46, MATCH(F$31, $O$41:$O$46, 0), 3)&amp;","&amp;$D50+INDEX($P$41:$T$46, MATCH(F$31, $O$41:$O$46, 0), 4), $E$32:$E$50, 0)), "Sea")</f>
        <v>Brick, Sea</v>
      </c>
      <c r="G50" t="str">
        <f ca="1">IFERROR(INDEX($B$32:$B$50, MATCH($C50+INDEX($P$41:$T$46, MATCH(G$31, $O$41:$O$46, 0), 1)&amp;","&amp;$D50+INDEX($P$41:$T$46, MATCH(G$31, $O$41:$O$46, 0), 2), $E$32:$E$50, 0)), "Sea")
&amp;", "&amp;
IFERROR(INDEX($B$32:$B$50, MATCH($C50+INDEX($P$41:$T$46, MATCH(G$31, $O$41:$O$46, 0), 3)&amp;","&amp;$D50+INDEX($P$41:$T$46, MATCH(G$31, $O$41:$O$46, 0), 4), $E$32:$E$50, 0)), "Sea")</f>
        <v>Sheep, Sea</v>
      </c>
      <c r="H50" t="str">
        <f ca="1">IFERROR(INDEX($B$32:$B$50, MATCH($C50+INDEX($P$41:$T$46, MATCH(H$31, $O$41:$O$46, 0), 1)&amp;","&amp;$D50+INDEX($P$41:$T$46, MATCH(H$31, $O$41:$O$46, 0), 2), $E$32:$E$50, 0)), "Sea")
&amp;", "&amp;
IFERROR(INDEX($B$32:$B$50, MATCH($C50+INDEX($P$41:$T$46, MATCH(H$31, $O$41:$O$46, 0), 3)&amp;","&amp;$D50+INDEX($P$41:$T$46, MATCH(H$31, $O$41:$O$46, 0), 4), $E$32:$E$50, 0)), "Sea")</f>
        <v>Wood, Sea</v>
      </c>
      <c r="I50" t="str">
        <f ca="1">IFERROR(INDEX($B$32:$B$50, MATCH($C50+INDEX($P$41:$T$46, MATCH(I$31, $O$41:$O$46, 0), 1)&amp;","&amp;$D50+INDEX($P$41:$T$46, MATCH(I$31, $O$41:$O$46, 0), 2), $E$32:$E$50, 0)), "Sea")
&amp;", "&amp;
IFERROR(INDEX($B$32:$B$50, MATCH($C50+INDEX($P$41:$T$46, MATCH(I$31, $O$41:$O$46, 0), 3)&amp;","&amp;$D50+INDEX($P$41:$T$46, MATCH(I$31, $O$41:$O$46, 0), 4), $E$32:$E$50, 0)), "Sea")</f>
        <v>Wood, Sea</v>
      </c>
      <c r="J50" t="str">
        <f ca="1">IFERROR(INDEX($B$32:$B$50, MATCH($C50+INDEX($P$41:$T$46, MATCH(J$31, $O$41:$O$46, 0), 1)&amp;","&amp;$D50+INDEX($P$41:$T$46, MATCH(J$31, $O$41:$O$46, 0), 2), $E$32:$E$50, 0)), "Sea")
&amp;", "&amp;
IFERROR(INDEX($B$32:$B$50, MATCH($C50+INDEX($P$41:$T$46, MATCH(J$31, $O$41:$O$46, 0), 3)&amp;","&amp;$D50+INDEX($P$41:$T$46, MATCH(J$31, $O$41:$O$46, 0), 4), $E$32:$E$50, 0)), "Sea")</f>
        <v>Wood, Brick</v>
      </c>
      <c r="K50" t="str">
        <f ca="1">IFERROR(INDEX($B$32:$B$50, MATCH($C50+INDEX($P$41:$T$46, MATCH(K$31, $O$41:$O$46, 0), 1)&amp;","&amp;$D50+INDEX($P$41:$T$46, MATCH(K$31, $O$41:$O$46, 0), 2), $E$32:$E$50, 0)), "Sea")
&amp;", "&amp;
IFERROR(INDEX($B$32:$B$50, MATCH($C50+INDEX($P$41:$T$46, MATCH(K$31, $O$41:$O$46, 0), 3)&amp;","&amp;$D50+INDEX($P$41:$T$46, MATCH(K$31, $O$41:$O$46, 0), 4), $E$32:$E$50, 0)), "Sea")</f>
        <v>Brick, Wood</v>
      </c>
      <c r="L50">
        <f ca="1">IF(B50="Desert", "",OFFSET(B20,-IF(IFERROR(MATCH("Desert", $B$32:B50, 0),0)&gt;0, 1,0),0))</f>
        <v>11</v>
      </c>
      <c r="M50">
        <f t="shared" ca="1" si="6"/>
        <v>2</v>
      </c>
      <c r="AC50" t="s">
        <v>51</v>
      </c>
      <c r="AD50">
        <f ca="1">ROUND(RAND()*6+0.5,0)</f>
        <v>1</v>
      </c>
    </row>
    <row r="51" spans="1:31" x14ac:dyDescent="0.2">
      <c r="A51"/>
      <c r="B51" s="2"/>
      <c r="D51" s="1"/>
      <c r="E51" s="1"/>
      <c r="F51" s="1"/>
      <c r="AB51" t="s">
        <v>55</v>
      </c>
      <c r="AC51">
        <v>12</v>
      </c>
      <c r="AD51">
        <v>6</v>
      </c>
    </row>
    <row r="52" spans="1:31" x14ac:dyDescent="0.2">
      <c r="A52"/>
      <c r="B52" s="2"/>
      <c r="D52" s="1"/>
      <c r="E52" s="1"/>
      <c r="J52" s="5"/>
      <c r="K52" s="5"/>
      <c r="L52" s="5"/>
      <c r="P52" s="5"/>
      <c r="AB52" t="s">
        <v>54</v>
      </c>
      <c r="AC52">
        <v>2</v>
      </c>
      <c r="AD52">
        <v>1</v>
      </c>
    </row>
    <row r="53" spans="1:31" x14ac:dyDescent="0.2">
      <c r="A53" s="1" t="s">
        <v>45</v>
      </c>
      <c r="B53" s="5" t="s">
        <v>19</v>
      </c>
      <c r="C53" s="5" t="s">
        <v>18</v>
      </c>
      <c r="D53" s="5" t="s">
        <v>30</v>
      </c>
      <c r="E53" s="5" t="s">
        <v>10</v>
      </c>
      <c r="F53" s="5" t="s">
        <v>3</v>
      </c>
      <c r="G53" s="5" t="s">
        <v>41</v>
      </c>
      <c r="H53" s="5" t="s">
        <v>48</v>
      </c>
      <c r="I53" s="5" t="s">
        <v>49</v>
      </c>
      <c r="J53" s="5" t="s">
        <v>24</v>
      </c>
      <c r="K53" s="5" t="s">
        <v>25</v>
      </c>
      <c r="L53" s="5" t="s">
        <v>46</v>
      </c>
      <c r="M53" s="5" t="s">
        <v>10</v>
      </c>
      <c r="N53" s="5" t="s">
        <v>3</v>
      </c>
      <c r="O53" s="5" t="s">
        <v>27</v>
      </c>
      <c r="P53" s="5" t="s">
        <v>26</v>
      </c>
      <c r="Q53" s="5" t="s">
        <v>47</v>
      </c>
      <c r="R53" s="5" t="s">
        <v>10</v>
      </c>
      <c r="S53" s="5" t="s">
        <v>3</v>
      </c>
      <c r="T53" s="5" t="s">
        <v>28</v>
      </c>
      <c r="U53" s="5" t="s">
        <v>44</v>
      </c>
      <c r="V53" s="5" t="s">
        <v>50</v>
      </c>
      <c r="W53" s="5"/>
      <c r="X53" s="5" t="s">
        <v>45</v>
      </c>
      <c r="Y53" s="5" t="s">
        <v>30</v>
      </c>
      <c r="Z53" s="5" t="s">
        <v>41</v>
      </c>
      <c r="AA53" s="5" t="s">
        <v>44</v>
      </c>
      <c r="AC53" s="5" t="s">
        <v>52</v>
      </c>
      <c r="AD53" s="5" t="s">
        <v>53</v>
      </c>
      <c r="AE53" t="s">
        <v>41</v>
      </c>
    </row>
    <row r="54" spans="1:31" x14ac:dyDescent="0.2">
      <c r="A54" s="5">
        <f>MOD(ROW()-54,COUNTA(coords))+1</f>
        <v>1</v>
      </c>
      <c r="B54" s="5">
        <f>INDEX(aseq, MOD(ROW()-54,COUNTA(aseq))+1)</f>
        <v>2</v>
      </c>
      <c r="C54" s="5">
        <f>INDEX(hseq, MOD(ROW()-54,COUNTA(hseq))+1)</f>
        <v>2</v>
      </c>
      <c r="D54" s="5">
        <f>FLOOR((ROW()-54)/COUNTA(coords),1)+1</f>
        <v>1</v>
      </c>
      <c r="E54" s="5" t="str">
        <f ca="1">IFERROR(INDEX(resource, MATCH(B54&amp;","&amp;C54,coords,0)),"Sea")</f>
        <v>Ore</v>
      </c>
      <c r="F54" s="5">
        <f ca="1">IFERROR(INDEX(strength, MATCH(B54&amp;","&amp;C54,coords,0)),0)</f>
        <v>4</v>
      </c>
      <c r="G54" s="5" t="str">
        <f>B54&amp;","&amp;C54</f>
        <v>2,2</v>
      </c>
      <c r="H54" s="5" t="str">
        <f>J54&amp;","&amp;K54</f>
        <v>3,2</v>
      </c>
      <c r="I54" s="5" t="str">
        <f>O54&amp;","&amp;P54</f>
        <v>3,3</v>
      </c>
      <c r="J54" s="5">
        <f>B54+INDEX($P$41:$T$46, MATCH($D54, $O$41:$O$46, 0), MATCH(J$53, $P$47:$T$47, 0))</f>
        <v>3</v>
      </c>
      <c r="K54" s="5">
        <f>C54+INDEX($P$41:$T$46, MATCH($D54, $O$41:$O$46, 0), MATCH(K$53, $P$47:$T$47, 0))</f>
        <v>2</v>
      </c>
      <c r="L54" s="5">
        <f>INDEX($P$41:$U$46, MATCH($D54, $O$41:$O$46, 0), MATCH(L$53, $P$47:$U$47, 0))</f>
        <v>3</v>
      </c>
      <c r="M54" s="5" t="str">
        <f>IFERROR(INDEX(resource, MATCH(J54&amp;","&amp;K54,coords,0)),"Sea")</f>
        <v>Sea</v>
      </c>
      <c r="N54" s="5">
        <f>IFERROR(INDEX(strength, MATCH(J54&amp;","&amp;K54,coords,0)),0)</f>
        <v>0</v>
      </c>
      <c r="O54" s="5">
        <f>B54+INDEX($P$41:$T$46, MATCH($D54, $O$41:$O$46, 0), MATCH(O$53, $P$47:$T$47, 0))</f>
        <v>3</v>
      </c>
      <c r="P54" s="5">
        <f>C54+INDEX($P$41:$T$46, MATCH($D54, $O$41:$O$46, 0), MATCH(P$53, $P$47:$T$47, 0))</f>
        <v>3</v>
      </c>
      <c r="Q54" s="5">
        <f>INDEX($P$41:$U$46, MATCH($D54, $O$41:$O$46, 0), MATCH(Q$53, $P$47:$U$47, 0))</f>
        <v>5</v>
      </c>
      <c r="R54" s="5" t="str">
        <f>IFERROR(INDEX(resource, MATCH(O54&amp;","&amp;P54,coords,0)),"Sea")</f>
        <v>Sea</v>
      </c>
      <c r="S54" s="5">
        <f>IFERROR(INDEX(strength, MATCH(O54&amp;","&amp;P54,coords,0)),0)</f>
        <v>0</v>
      </c>
      <c r="T54" s="5">
        <f ca="1">F54+N54+S54</f>
        <v>4</v>
      </c>
      <c r="U54" s="5" t="str">
        <f ca="1">IFERROR(INDEX(port, MATCH(A54&amp;","&amp;D54, $AE$54:$AE$77, 0)),"")</f>
        <v/>
      </c>
      <c r="V54" t="str">
        <f t="array" ref="V54">INDEX($G54:$I54, MATCH(SMALL(COUNTIF($G54:$I54, "&lt;"&amp;$G54:$I54),1), COUNTIF($G54:$I54, "&lt;"&amp;$G54:$I54),0))&amp;"  "&amp;INDEX($G54:$I54, MATCH(SMALL(COUNTIF($G54:$I54, "&lt;"&amp;$G54:$I54),2), COUNTIF($G54:$I54, "&lt;"&amp;$G54:$I54),0))&amp;"  "&amp;INDEX($G54:$I54, MATCH(SMALL(COUNTIF($G54:$I54, "&lt;"&amp;$G54:$I54),3), COUNTIF($G54:$I54, "&lt;"&amp;$G54:$I54),0))</f>
        <v>2,2  3,2  3,3</v>
      </c>
      <c r="W54" t="str">
        <f>IF(IFERROR(MATCH(V54, $V53:V$53, 0),0)&gt;0, "DUP","")</f>
        <v/>
      </c>
      <c r="X54" s="5">
        <v>1</v>
      </c>
      <c r="Y54" s="5">
        <v>3</v>
      </c>
      <c r="Z54" s="5" t="str">
        <f>X54&amp;","&amp;Y54</f>
        <v>1,3</v>
      </c>
      <c r="AA54" s="5" t="s">
        <v>8</v>
      </c>
      <c r="AC54">
        <f ca="1">MOD(X54+AC$52*($AD$50-1)-1,AC$51)+1</f>
        <v>1</v>
      </c>
      <c r="AD54">
        <f ca="1">MOD(Y54+AD$52*($AD$50-1)-1,AD$51)+1</f>
        <v>3</v>
      </c>
      <c r="AE54" s="5" t="str">
        <f ca="1">AC54&amp;","&amp;AD54</f>
        <v>1,3</v>
      </c>
    </row>
    <row r="55" spans="1:31" x14ac:dyDescent="0.2">
      <c r="A55" s="5">
        <f>MOD(ROW()-54,COUNTA(coords))+1</f>
        <v>2</v>
      </c>
      <c r="B55" s="5">
        <f>INDEX(aseq, MOD(ROW()-54,COUNTA(aseq))+1)</f>
        <v>1</v>
      </c>
      <c r="C55" s="5">
        <f>INDEX(hseq, MOD(ROW()-54,COUNTA(hseq))+1)</f>
        <v>2</v>
      </c>
      <c r="D55" s="5">
        <f>FLOOR((ROW()-54)/COUNTA(coords),1)+1</f>
        <v>1</v>
      </c>
      <c r="E55" s="5" t="str">
        <f ca="1">IFERROR(INDEX(resource, MATCH(B55&amp;","&amp;C55,coords,0)),"Sea")</f>
        <v>Wheat</v>
      </c>
      <c r="F55" s="5">
        <f ca="1">IFERROR(INDEX(strength, MATCH(B55&amp;","&amp;C55,coords,0)),0)</f>
        <v>1</v>
      </c>
      <c r="G55" s="5" t="str">
        <f t="shared" ref="G55:G118" si="12">B55&amp;","&amp;C55</f>
        <v>1,2</v>
      </c>
      <c r="H55" s="5" t="str">
        <f t="shared" ref="H55:H118" si="13">J55&amp;","&amp;K55</f>
        <v>2,2</v>
      </c>
      <c r="I55" s="5" t="str">
        <f t="shared" ref="I55:I118" si="14">O55&amp;","&amp;P55</f>
        <v>2,3</v>
      </c>
      <c r="J55" s="5">
        <f>B55+INDEX($P$41:$T$46, MATCH($D55, $O$41:$O$46, 0), MATCH(J$53, $P$47:$T$47, 0))</f>
        <v>2</v>
      </c>
      <c r="K55" s="5">
        <f>C55+INDEX($P$41:$T$46, MATCH($D55, $O$41:$O$46, 0), MATCH(K$53, $P$47:$T$47, 0))</f>
        <v>2</v>
      </c>
      <c r="L55" s="5">
        <f>INDEX($P$41:$U$46, MATCH($D55, $O$41:$O$46, 0), MATCH(L$53, $P$47:$U$47, 0))</f>
        <v>3</v>
      </c>
      <c r="M55" s="5" t="str">
        <f ca="1">IFERROR(INDEX(resource, MATCH(J55&amp;","&amp;K55,coords,0)),"Sea")</f>
        <v>Ore</v>
      </c>
      <c r="N55" s="5">
        <f ca="1">IFERROR(INDEX(strength, MATCH(J55&amp;","&amp;K55,coords,0)),0)</f>
        <v>4</v>
      </c>
      <c r="O55" s="5">
        <f>B55+INDEX($P$41:$T$46, MATCH($D55, $O$41:$O$46, 0), MATCH(O$53, $P$47:$T$47, 0))</f>
        <v>2</v>
      </c>
      <c r="P55" s="5">
        <f>C55+INDEX($P$41:$T$46, MATCH($D55, $O$41:$O$46, 0), MATCH(P$53, $P$47:$T$47, 0))</f>
        <v>3</v>
      </c>
      <c r="Q55" s="5">
        <f>INDEX($P$41:$U$46, MATCH($D55, $O$41:$O$46, 0), MATCH(Q$53, $P$47:$U$47, 0))</f>
        <v>5</v>
      </c>
      <c r="R55" s="5" t="str">
        <f>IFERROR(INDEX(resource, MATCH(O55&amp;","&amp;P55,coords,0)),"Sea")</f>
        <v>Sea</v>
      </c>
      <c r="S55" s="5">
        <f>IFERROR(INDEX(strength, MATCH(O55&amp;","&amp;P55,coords,0)),0)</f>
        <v>0</v>
      </c>
      <c r="T55" s="5">
        <f ca="1">F55+N55+S55</f>
        <v>5</v>
      </c>
      <c r="U55" s="5" t="str">
        <f ca="1">IFERROR(INDEX(port, MATCH(A55&amp;","&amp;D55, $AE$54:$AE$77, 0)),"")</f>
        <v>Sheep</v>
      </c>
      <c r="V55" t="str">
        <f t="array" ref="V55">INDEX($G55:$I55, MATCH(SMALL(COUNTIF($G55:$I55, "&lt;"&amp;$G55:$I55),1), COUNTIF($G55:$I55, "&lt;"&amp;$G55:$I55),0))&amp;"  "&amp;INDEX($G55:$I55, MATCH(SMALL(COUNTIF($G55:$I55, "&lt;"&amp;$G55:$I55),2), COUNTIF($G55:$I55, "&lt;"&amp;$G55:$I55),0))&amp;"  "&amp;INDEX($G55:$I55, MATCH(SMALL(COUNTIF($G55:$I55, "&lt;"&amp;$G55:$I55),3), COUNTIF($G55:$I55, "&lt;"&amp;$G55:$I55),0))</f>
        <v>1,2  2,2  2,3</v>
      </c>
      <c r="W55" t="str">
        <f>IF(IFERROR(MATCH(V55, $V$53:V54, 0),0)&gt;0, "DUP","")</f>
        <v/>
      </c>
      <c r="X55" s="5">
        <v>2</v>
      </c>
      <c r="Y55" s="5">
        <v>1</v>
      </c>
      <c r="Z55" s="5" t="str">
        <f t="shared" ref="Z55:Z77" si="15">X55&amp;","&amp;Y55</f>
        <v>2,1</v>
      </c>
      <c r="AA55" s="5" t="s">
        <v>8</v>
      </c>
      <c r="AC55">
        <f ca="1">MOD(X55+AC$52*($AD$50-1)-1,AC$51)+1</f>
        <v>2</v>
      </c>
      <c r="AD55">
        <f ca="1">MOD(Y55+AD$52*($AD$50-1)-1,AD$51)+1</f>
        <v>1</v>
      </c>
      <c r="AE55" s="5" t="str">
        <f ca="1">AC55&amp;","&amp;AD55</f>
        <v>2,1</v>
      </c>
    </row>
    <row r="56" spans="1:31" x14ac:dyDescent="0.2">
      <c r="A56" s="5">
        <f>MOD(ROW()-54,COUNTA(coords))+1</f>
        <v>3</v>
      </c>
      <c r="B56" s="5">
        <f>INDEX(aseq, MOD(ROW()-54,COUNTA(aseq))+1)</f>
        <v>0</v>
      </c>
      <c r="C56" s="5">
        <f>INDEX(hseq, MOD(ROW()-54,COUNTA(hseq))+1)</f>
        <v>2</v>
      </c>
      <c r="D56" s="5">
        <f>FLOOR((ROW()-54)/COUNTA(coords),1)+1</f>
        <v>1</v>
      </c>
      <c r="E56" s="5" t="str">
        <f ca="1">IFERROR(INDEX(resource, MATCH(B56&amp;","&amp;C56,coords,0)),"Sea")</f>
        <v>Wheat</v>
      </c>
      <c r="F56" s="5">
        <f ca="1">IFERROR(INDEX(strength, MATCH(B56&amp;","&amp;C56,coords,0)),0)</f>
        <v>5</v>
      </c>
      <c r="G56" s="5" t="str">
        <f t="shared" si="12"/>
        <v>0,2</v>
      </c>
      <c r="H56" s="5" t="str">
        <f t="shared" si="13"/>
        <v>1,2</v>
      </c>
      <c r="I56" s="5" t="str">
        <f t="shared" si="14"/>
        <v>1,3</v>
      </c>
      <c r="J56" s="5">
        <f>B56+INDEX($P$41:$T$46, MATCH($D56, $O$41:$O$46, 0), MATCH(J$53, $P$47:$T$47, 0))</f>
        <v>1</v>
      </c>
      <c r="K56" s="5">
        <f>C56+INDEX($P$41:$T$46, MATCH($D56, $O$41:$O$46, 0), MATCH(K$53, $P$47:$T$47, 0))</f>
        <v>2</v>
      </c>
      <c r="L56" s="5">
        <f>INDEX($P$41:$U$46, MATCH($D56, $O$41:$O$46, 0), MATCH(L$53, $P$47:$U$47, 0))</f>
        <v>3</v>
      </c>
      <c r="M56" s="5" t="str">
        <f ca="1">IFERROR(INDEX(resource, MATCH(J56&amp;","&amp;K56,coords,0)),"Sea")</f>
        <v>Wheat</v>
      </c>
      <c r="N56" s="5">
        <f ca="1">IFERROR(INDEX(strength, MATCH(J56&amp;","&amp;K56,coords,0)),0)</f>
        <v>1</v>
      </c>
      <c r="O56" s="5">
        <f>B56+INDEX($P$41:$T$46, MATCH($D56, $O$41:$O$46, 0), MATCH(O$53, $P$47:$T$47, 0))</f>
        <v>1</v>
      </c>
      <c r="P56" s="5">
        <f>C56+INDEX($P$41:$T$46, MATCH($D56, $O$41:$O$46, 0), MATCH(P$53, $P$47:$T$47, 0))</f>
        <v>3</v>
      </c>
      <c r="Q56" s="5">
        <f>INDEX($P$41:$U$46, MATCH($D56, $O$41:$O$46, 0), MATCH(Q$53, $P$47:$U$47, 0))</f>
        <v>5</v>
      </c>
      <c r="R56" s="5" t="str">
        <f>IFERROR(INDEX(resource, MATCH(O56&amp;","&amp;P56,coords,0)),"Sea")</f>
        <v>Sea</v>
      </c>
      <c r="S56" s="5">
        <f>IFERROR(INDEX(strength, MATCH(O56&amp;","&amp;P56,coords,0)),0)</f>
        <v>0</v>
      </c>
      <c r="T56" s="5">
        <f ca="1">F56+N56+S56</f>
        <v>6</v>
      </c>
      <c r="U56" s="5" t="str">
        <f ca="1">IFERROR(INDEX(port, MATCH(A56&amp;","&amp;D56, $AE$54:$AE$77, 0)),"")</f>
        <v/>
      </c>
      <c r="V56" t="str">
        <f t="array" ref="V56">INDEX($G56:$I56, MATCH(SMALL(COUNTIF($G56:$I56, "&lt;"&amp;$G56:$I56),1), COUNTIF($G56:$I56, "&lt;"&amp;$G56:$I56),0))&amp;"  "&amp;INDEX($G56:$I56, MATCH(SMALL(COUNTIF($G56:$I56, "&lt;"&amp;$G56:$I56),2), COUNTIF($G56:$I56, "&lt;"&amp;$G56:$I56),0))&amp;"  "&amp;INDEX($G56:$I56, MATCH(SMALL(COUNTIF($G56:$I56, "&lt;"&amp;$G56:$I56),3), COUNTIF($G56:$I56, "&lt;"&amp;$G56:$I56),0))</f>
        <v>0,2  1,2  1,3</v>
      </c>
      <c r="W56" t="str">
        <f>IF(IFERROR(MATCH(V56, $V$53:V55, 0),0)&gt;0, "DUP","")</f>
        <v/>
      </c>
      <c r="X56" s="5">
        <v>2</v>
      </c>
      <c r="Y56" s="5">
        <v>2</v>
      </c>
      <c r="Z56" s="5" t="str">
        <f t="shared" si="15"/>
        <v>2,2</v>
      </c>
      <c r="AA56" s="5" t="s">
        <v>8</v>
      </c>
      <c r="AC56">
        <f ca="1">MOD(X56+AC$52*($AD$50-1)-1,AC$51)+1</f>
        <v>2</v>
      </c>
      <c r="AD56">
        <f ca="1">MOD(Y56+AD$52*($AD$50-1)-1,AD$51)+1</f>
        <v>2</v>
      </c>
      <c r="AE56" s="5" t="str">
        <f ca="1">AC56&amp;","&amp;AD56</f>
        <v>2,2</v>
      </c>
    </row>
    <row r="57" spans="1:31" x14ac:dyDescent="0.2">
      <c r="A57" s="5">
        <f>MOD(ROW()-54,COUNTA(coords))+1</f>
        <v>4</v>
      </c>
      <c r="B57" s="5">
        <f>INDEX(aseq, MOD(ROW()-54,COUNTA(aseq))+1)</f>
        <v>-1</v>
      </c>
      <c r="C57" s="5">
        <f>INDEX(hseq, MOD(ROW()-54,COUNTA(hseq))+1)</f>
        <v>1</v>
      </c>
      <c r="D57" s="5">
        <f>FLOOR((ROW()-54)/COUNTA(coords),1)+1</f>
        <v>1</v>
      </c>
      <c r="E57" s="5" t="str">
        <f ca="1">IFERROR(INDEX(resource, MATCH(B57&amp;","&amp;C57,coords,0)),"Sea")</f>
        <v>Desert</v>
      </c>
      <c r="F57" s="5">
        <f ca="1">IFERROR(INDEX(strength, MATCH(B57&amp;","&amp;C57,coords,0)),0)</f>
        <v>0</v>
      </c>
      <c r="G57" s="5" t="str">
        <f t="shared" si="12"/>
        <v>-1,1</v>
      </c>
      <c r="H57" s="5" t="str">
        <f t="shared" si="13"/>
        <v>0,1</v>
      </c>
      <c r="I57" s="5" t="str">
        <f t="shared" si="14"/>
        <v>0,2</v>
      </c>
      <c r="J57" s="5">
        <f>B57+INDEX($P$41:$T$46, MATCH($D57, $O$41:$O$46, 0), MATCH(J$53, $P$47:$T$47, 0))</f>
        <v>0</v>
      </c>
      <c r="K57" s="5">
        <f>C57+INDEX($P$41:$T$46, MATCH($D57, $O$41:$O$46, 0), MATCH(K$53, $P$47:$T$47, 0))</f>
        <v>1</v>
      </c>
      <c r="L57" s="5">
        <f>INDEX($P$41:$U$46, MATCH($D57, $O$41:$O$46, 0), MATCH(L$53, $P$47:$U$47, 0))</f>
        <v>3</v>
      </c>
      <c r="M57" s="5" t="str">
        <f ca="1">IFERROR(INDEX(resource, MATCH(J57&amp;","&amp;K57,coords,0)),"Sea")</f>
        <v>Wood</v>
      </c>
      <c r="N57" s="5">
        <f ca="1">IFERROR(INDEX(strength, MATCH(J57&amp;","&amp;K57,coords,0)),0)</f>
        <v>4</v>
      </c>
      <c r="O57" s="5">
        <f>B57+INDEX($P$41:$T$46, MATCH($D57, $O$41:$O$46, 0), MATCH(O$53, $P$47:$T$47, 0))</f>
        <v>0</v>
      </c>
      <c r="P57" s="5">
        <f>C57+INDEX($P$41:$T$46, MATCH($D57, $O$41:$O$46, 0), MATCH(P$53, $P$47:$T$47, 0))</f>
        <v>2</v>
      </c>
      <c r="Q57" s="5">
        <f>INDEX($P$41:$U$46, MATCH($D57, $O$41:$O$46, 0), MATCH(Q$53, $P$47:$U$47, 0))</f>
        <v>5</v>
      </c>
      <c r="R57" s="5" t="str">
        <f ca="1">IFERROR(INDEX(resource, MATCH(O57&amp;","&amp;P57,coords,0)),"Sea")</f>
        <v>Wheat</v>
      </c>
      <c r="S57" s="5">
        <f ca="1">IFERROR(INDEX(strength, MATCH(O57&amp;","&amp;P57,coords,0)),0)</f>
        <v>5</v>
      </c>
      <c r="T57" s="5">
        <f ca="1">F57+N57+S57</f>
        <v>9</v>
      </c>
      <c r="U57" s="5" t="str">
        <f ca="1">IFERROR(INDEX(port, MATCH(A57&amp;","&amp;D57, $AE$54:$AE$77, 0)),"")</f>
        <v/>
      </c>
      <c r="V57" t="str">
        <f t="array" ref="V57">INDEX($G57:$I57, MATCH(SMALL(COUNTIF($G57:$I57, "&lt;"&amp;$G57:$I57),1), COUNTIF($G57:$I57, "&lt;"&amp;$G57:$I57),0))&amp;"  "&amp;INDEX($G57:$I57, MATCH(SMALL(COUNTIF($G57:$I57, "&lt;"&amp;$G57:$I57),2), COUNTIF($G57:$I57, "&lt;"&amp;$G57:$I57),0))&amp;"  "&amp;INDEX($G57:$I57, MATCH(SMALL(COUNTIF($G57:$I57, "&lt;"&amp;$G57:$I57),3), COUNTIF($G57:$I57, "&lt;"&amp;$G57:$I57),0))</f>
        <v>-1,1  0,1  0,2</v>
      </c>
      <c r="W57" t="str">
        <f>IF(IFERROR(MATCH(V57, $V$53:V56, 0),0)&gt;0, "DUP","")</f>
        <v/>
      </c>
      <c r="X57" s="5">
        <v>3</v>
      </c>
      <c r="Y57" s="5">
        <v>2</v>
      </c>
      <c r="Z57" s="5" t="str">
        <f t="shared" si="15"/>
        <v>3,2</v>
      </c>
      <c r="AA57" s="5" t="s">
        <v>14</v>
      </c>
      <c r="AC57">
        <f ca="1">MOD(X57+AC$52*($AD$50-1)-1,AC$51)+1</f>
        <v>3</v>
      </c>
      <c r="AD57">
        <f ca="1">MOD(Y57+AD$52*($AD$50-1)-1,AD$51)+1</f>
        <v>2</v>
      </c>
      <c r="AE57" s="5" t="str">
        <f ca="1">AC57&amp;","&amp;AD57</f>
        <v>3,2</v>
      </c>
    </row>
    <row r="58" spans="1:31" x14ac:dyDescent="0.2">
      <c r="A58" s="5">
        <f>MOD(ROW()-54,COUNTA(coords))+1</f>
        <v>5</v>
      </c>
      <c r="B58" s="5">
        <f>INDEX(aseq, MOD(ROW()-54,COUNTA(aseq))+1)</f>
        <v>-2</v>
      </c>
      <c r="C58" s="5">
        <f>INDEX(hseq, MOD(ROW()-54,COUNTA(hseq))+1)</f>
        <v>0</v>
      </c>
      <c r="D58" s="5">
        <f>FLOOR((ROW()-54)/COUNTA(coords),1)+1</f>
        <v>1</v>
      </c>
      <c r="E58" s="5" t="str">
        <f ca="1">IFERROR(INDEX(resource, MATCH(B58&amp;","&amp;C58,coords,0)),"Sea")</f>
        <v>Sheep</v>
      </c>
      <c r="F58" s="5">
        <f ca="1">IFERROR(INDEX(strength, MATCH(B58&amp;","&amp;C58,coords,0)),0)</f>
        <v>2</v>
      </c>
      <c r="G58" s="5" t="str">
        <f t="shared" si="12"/>
        <v>-2,0</v>
      </c>
      <c r="H58" s="5" t="str">
        <f t="shared" si="13"/>
        <v>-1,0</v>
      </c>
      <c r="I58" s="5" t="str">
        <f t="shared" si="14"/>
        <v>-1,1</v>
      </c>
      <c r="J58" s="5">
        <f>B58+INDEX($P$41:$T$46, MATCH($D58, $O$41:$O$46, 0), MATCH(J$53, $P$47:$T$47, 0))</f>
        <v>-1</v>
      </c>
      <c r="K58" s="5">
        <f>C58+INDEX($P$41:$T$46, MATCH($D58, $O$41:$O$46, 0), MATCH(K$53, $P$47:$T$47, 0))</f>
        <v>0</v>
      </c>
      <c r="L58" s="5">
        <f>INDEX($P$41:$U$46, MATCH($D58, $O$41:$O$46, 0), MATCH(L$53, $P$47:$U$47, 0))</f>
        <v>3</v>
      </c>
      <c r="M58" s="5" t="str">
        <f ca="1">IFERROR(INDEX(resource, MATCH(J58&amp;","&amp;K58,coords,0)),"Sea")</f>
        <v>Wood</v>
      </c>
      <c r="N58" s="5">
        <f ca="1">IFERROR(INDEX(strength, MATCH(J58&amp;","&amp;K58,coords,0)),0)</f>
        <v>3</v>
      </c>
      <c r="O58" s="5">
        <f>B58+INDEX($P$41:$T$46, MATCH($D58, $O$41:$O$46, 0), MATCH(O$53, $P$47:$T$47, 0))</f>
        <v>-1</v>
      </c>
      <c r="P58" s="5">
        <f>C58+INDEX($P$41:$T$46, MATCH($D58, $O$41:$O$46, 0), MATCH(P$53, $P$47:$T$47, 0))</f>
        <v>1</v>
      </c>
      <c r="Q58" s="5">
        <f>INDEX($P$41:$U$46, MATCH($D58, $O$41:$O$46, 0), MATCH(Q$53, $P$47:$U$47, 0))</f>
        <v>5</v>
      </c>
      <c r="R58" s="5" t="str">
        <f ca="1">IFERROR(INDEX(resource, MATCH(O58&amp;","&amp;P58,coords,0)),"Sea")</f>
        <v>Desert</v>
      </c>
      <c r="S58" s="5">
        <f ca="1">IFERROR(INDEX(strength, MATCH(O58&amp;","&amp;P58,coords,0)),0)</f>
        <v>0</v>
      </c>
      <c r="T58" s="5">
        <f ca="1">F58+N58+S58</f>
        <v>5</v>
      </c>
      <c r="U58" s="5" t="str">
        <f ca="1">IFERROR(INDEX(port, MATCH(A58&amp;","&amp;D58, $AE$54:$AE$77, 0)),"")</f>
        <v/>
      </c>
      <c r="V58" t="str">
        <f t="array" ref="V58">INDEX($G58:$I58, MATCH(SMALL(COUNTIF($G58:$I58, "&lt;"&amp;$G58:$I58),1), COUNTIF($G58:$I58, "&lt;"&amp;$G58:$I58),0))&amp;"  "&amp;INDEX($G58:$I58, MATCH(SMALL(COUNTIF($G58:$I58, "&lt;"&amp;$G58:$I58),2), COUNTIF($G58:$I58, "&lt;"&amp;$G58:$I58),0))&amp;"  "&amp;INDEX($G58:$I58, MATCH(SMALL(COUNTIF($G58:$I58, "&lt;"&amp;$G58:$I58),3), COUNTIF($G58:$I58, "&lt;"&amp;$G58:$I58),0))</f>
        <v>-1,0  -1,1  -2,0</v>
      </c>
      <c r="W58" t="str">
        <f>IF(IFERROR(MATCH(V58, $V$53:V57, 0),0)&gt;0, "DUP","")</f>
        <v/>
      </c>
      <c r="X58" s="5">
        <v>3</v>
      </c>
      <c r="Y58" s="5">
        <v>3</v>
      </c>
      <c r="Z58" s="5" t="str">
        <f t="shared" si="15"/>
        <v>3,3</v>
      </c>
      <c r="AA58" s="5" t="s">
        <v>14</v>
      </c>
      <c r="AC58">
        <f ca="1">MOD(X58+AC$52*($AD$50-1)-1,AC$51)+1</f>
        <v>3</v>
      </c>
      <c r="AD58">
        <f ca="1">MOD(Y58+AD$52*($AD$50-1)-1,AD$51)+1</f>
        <v>3</v>
      </c>
      <c r="AE58" s="5" t="str">
        <f ca="1">AC58&amp;","&amp;AD58</f>
        <v>3,3</v>
      </c>
    </row>
    <row r="59" spans="1:31" x14ac:dyDescent="0.2">
      <c r="A59" s="5">
        <f>MOD(ROW()-54,COUNTA(coords))+1</f>
        <v>6</v>
      </c>
      <c r="B59" s="5">
        <f>INDEX(aseq, MOD(ROW()-54,COUNTA(aseq))+1)</f>
        <v>-2</v>
      </c>
      <c r="C59" s="5">
        <f>INDEX(hseq, MOD(ROW()-54,COUNTA(hseq))+1)</f>
        <v>-1</v>
      </c>
      <c r="D59" s="5">
        <f>FLOOR((ROW()-54)/COUNTA(coords),1)+1</f>
        <v>1</v>
      </c>
      <c r="E59" s="5" t="str">
        <f ca="1">IFERROR(INDEX(resource, MATCH(B59&amp;","&amp;C59,coords,0)),"Sea")</f>
        <v>Sheep</v>
      </c>
      <c r="F59" s="5">
        <f ca="1">IFERROR(INDEX(strength, MATCH(B59&amp;","&amp;C59,coords,0)),0)</f>
        <v>5</v>
      </c>
      <c r="G59" s="5" t="str">
        <f t="shared" si="12"/>
        <v>-2,-1</v>
      </c>
      <c r="H59" s="5" t="str">
        <f t="shared" si="13"/>
        <v>-1,-1</v>
      </c>
      <c r="I59" s="5" t="str">
        <f t="shared" si="14"/>
        <v>-1,0</v>
      </c>
      <c r="J59" s="5">
        <f>B59+INDEX($P$41:$T$46, MATCH($D59, $O$41:$O$46, 0), MATCH(J$53, $P$47:$T$47, 0))</f>
        <v>-1</v>
      </c>
      <c r="K59" s="5">
        <f>C59+INDEX($P$41:$T$46, MATCH($D59, $O$41:$O$46, 0), MATCH(K$53, $P$47:$T$47, 0))</f>
        <v>-1</v>
      </c>
      <c r="L59" s="5">
        <f>INDEX($P$41:$U$46, MATCH($D59, $O$41:$O$46, 0), MATCH(L$53, $P$47:$U$47, 0))</f>
        <v>3</v>
      </c>
      <c r="M59" s="5" t="str">
        <f ca="1">IFERROR(INDEX(resource, MATCH(J59&amp;","&amp;K59,coords,0)),"Sea")</f>
        <v>Wood</v>
      </c>
      <c r="N59" s="5">
        <f ca="1">IFERROR(INDEX(strength, MATCH(J59&amp;","&amp;K59,coords,0)),0)</f>
        <v>4</v>
      </c>
      <c r="O59" s="5">
        <f>B59+INDEX($P$41:$T$46, MATCH($D59, $O$41:$O$46, 0), MATCH(O$53, $P$47:$T$47, 0))</f>
        <v>-1</v>
      </c>
      <c r="P59" s="5">
        <f>C59+INDEX($P$41:$T$46, MATCH($D59, $O$41:$O$46, 0), MATCH(P$53, $P$47:$T$47, 0))</f>
        <v>0</v>
      </c>
      <c r="Q59" s="5">
        <f>INDEX($P$41:$U$46, MATCH($D59, $O$41:$O$46, 0), MATCH(Q$53, $P$47:$U$47, 0))</f>
        <v>5</v>
      </c>
      <c r="R59" s="5" t="str">
        <f ca="1">IFERROR(INDEX(resource, MATCH(O59&amp;","&amp;P59,coords,0)),"Sea")</f>
        <v>Wood</v>
      </c>
      <c r="S59" s="5">
        <f ca="1">IFERROR(INDEX(strength, MATCH(O59&amp;","&amp;P59,coords,0)),0)</f>
        <v>3</v>
      </c>
      <c r="T59" s="5">
        <f ca="1">F59+N59+S59</f>
        <v>12</v>
      </c>
      <c r="U59" s="5" t="str">
        <f ca="1">IFERROR(INDEX(port, MATCH(A59&amp;","&amp;D59, $AE$54:$AE$77, 0)),"")</f>
        <v/>
      </c>
      <c r="V59" t="str">
        <f t="array" ref="V59">INDEX($G59:$I59, MATCH(SMALL(COUNTIF($G59:$I59, "&lt;"&amp;$G59:$I59),1), COUNTIF($G59:$I59, "&lt;"&amp;$G59:$I59),0))&amp;"  "&amp;INDEX($G59:$I59, MATCH(SMALL(COUNTIF($G59:$I59, "&lt;"&amp;$G59:$I59),2), COUNTIF($G59:$I59, "&lt;"&amp;$G59:$I59),0))&amp;"  "&amp;INDEX($G59:$I59, MATCH(SMALL(COUNTIF($G59:$I59, "&lt;"&amp;$G59:$I59),3), COUNTIF($G59:$I59, "&lt;"&amp;$G59:$I59),0))</f>
        <v>-1,-1  -1,0  -2,-1</v>
      </c>
      <c r="W59" t="str">
        <f>IF(IFERROR(MATCH(V59, $V$53:V58, 0),0)&gt;0, "DUP","")</f>
        <v/>
      </c>
      <c r="X59" s="5">
        <v>4</v>
      </c>
      <c r="Y59" s="5">
        <v>3</v>
      </c>
      <c r="Z59" s="5" t="str">
        <f t="shared" si="15"/>
        <v>4,3</v>
      </c>
      <c r="AA59" s="5" t="s">
        <v>6</v>
      </c>
      <c r="AC59">
        <f ca="1">MOD(X59+AC$52*($AD$50-1)-1,AC$51)+1</f>
        <v>4</v>
      </c>
      <c r="AD59">
        <f ca="1">MOD(Y59+AD$52*($AD$50-1)-1,AD$51)+1</f>
        <v>3</v>
      </c>
      <c r="AE59" s="5" t="str">
        <f ca="1">AC59&amp;","&amp;AD59</f>
        <v>4,3</v>
      </c>
    </row>
    <row r="60" spans="1:31" x14ac:dyDescent="0.2">
      <c r="A60" s="5">
        <f>MOD(ROW()-54,COUNTA(coords))+1</f>
        <v>7</v>
      </c>
      <c r="B60" s="5">
        <f>INDEX(aseq, MOD(ROW()-54,COUNTA(aseq))+1)</f>
        <v>-2</v>
      </c>
      <c r="C60" s="5">
        <f>INDEX(hseq, MOD(ROW()-54,COUNTA(hseq))+1)</f>
        <v>-2</v>
      </c>
      <c r="D60" s="5">
        <f>FLOOR((ROW()-54)/COUNTA(coords),1)+1</f>
        <v>1</v>
      </c>
      <c r="E60" s="5" t="str">
        <f ca="1">IFERROR(INDEX(resource, MATCH(B60&amp;","&amp;C60,coords,0)),"Sea")</f>
        <v>Ore</v>
      </c>
      <c r="F60" s="5">
        <f ca="1">IFERROR(INDEX(strength, MATCH(B60&amp;","&amp;C60,coords,0)),0)</f>
        <v>3</v>
      </c>
      <c r="G60" s="5" t="str">
        <f t="shared" si="12"/>
        <v>-2,-2</v>
      </c>
      <c r="H60" s="5" t="str">
        <f t="shared" si="13"/>
        <v>-1,-2</v>
      </c>
      <c r="I60" s="5" t="str">
        <f t="shared" si="14"/>
        <v>-1,-1</v>
      </c>
      <c r="J60" s="5">
        <f>B60+INDEX($P$41:$T$46, MATCH($D60, $O$41:$O$46, 0), MATCH(J$53, $P$47:$T$47, 0))</f>
        <v>-1</v>
      </c>
      <c r="K60" s="5">
        <f>C60+INDEX($P$41:$T$46, MATCH($D60, $O$41:$O$46, 0), MATCH(K$53, $P$47:$T$47, 0))</f>
        <v>-2</v>
      </c>
      <c r="L60" s="5">
        <f>INDEX($P$41:$U$46, MATCH($D60, $O$41:$O$46, 0), MATCH(L$53, $P$47:$U$47, 0))</f>
        <v>3</v>
      </c>
      <c r="M60" s="5" t="str">
        <f ca="1">IFERROR(INDEX(resource, MATCH(J60&amp;","&amp;K60,coords,0)),"Sea")</f>
        <v>Ore</v>
      </c>
      <c r="N60" s="5">
        <f ca="1">IFERROR(INDEX(strength, MATCH(J60&amp;","&amp;K60,coords,0)),0)</f>
        <v>4</v>
      </c>
      <c r="O60" s="5">
        <f>B60+INDEX($P$41:$T$46, MATCH($D60, $O$41:$O$46, 0), MATCH(O$53, $P$47:$T$47, 0))</f>
        <v>-1</v>
      </c>
      <c r="P60" s="5">
        <f>C60+INDEX($P$41:$T$46, MATCH($D60, $O$41:$O$46, 0), MATCH(P$53, $P$47:$T$47, 0))</f>
        <v>-1</v>
      </c>
      <c r="Q60" s="5">
        <f>INDEX($P$41:$U$46, MATCH($D60, $O$41:$O$46, 0), MATCH(Q$53, $P$47:$U$47, 0))</f>
        <v>5</v>
      </c>
      <c r="R60" s="5" t="str">
        <f ca="1">IFERROR(INDEX(resource, MATCH(O60&amp;","&amp;P60,coords,0)),"Sea")</f>
        <v>Wood</v>
      </c>
      <c r="S60" s="5">
        <f ca="1">IFERROR(INDEX(strength, MATCH(O60&amp;","&amp;P60,coords,0)),0)</f>
        <v>4</v>
      </c>
      <c r="T60" s="5">
        <f ca="1">F60+N60+S60</f>
        <v>11</v>
      </c>
      <c r="U60" s="5" t="str">
        <f ca="1">IFERROR(INDEX(port, MATCH(A60&amp;","&amp;D60, $AE$54:$AE$77, 0)),"")</f>
        <v/>
      </c>
      <c r="V60" t="str">
        <f t="array" ref="V60">INDEX($G60:$I60, MATCH(SMALL(COUNTIF($G60:$I60, "&lt;"&amp;$G60:$I60),1), COUNTIF($G60:$I60, "&lt;"&amp;$G60:$I60),0))&amp;"  "&amp;INDEX($G60:$I60, MATCH(SMALL(COUNTIF($G60:$I60, "&lt;"&amp;$G60:$I60),2), COUNTIF($G60:$I60, "&lt;"&amp;$G60:$I60),0))&amp;"  "&amp;INDEX($G60:$I60, MATCH(SMALL(COUNTIF($G60:$I60, "&lt;"&amp;$G60:$I60),3), COUNTIF($G60:$I60, "&lt;"&amp;$G60:$I60),0))</f>
        <v>-1,-1  -1,-2  -2,-2</v>
      </c>
      <c r="W60" t="str">
        <f>IF(IFERROR(MATCH(V60, $V$53:V59, 0),0)&gt;0, "DUP","")</f>
        <v/>
      </c>
      <c r="X60" s="5">
        <v>4</v>
      </c>
      <c r="Y60" s="5">
        <v>4</v>
      </c>
      <c r="Z60" s="5" t="str">
        <f t="shared" si="15"/>
        <v>4,4</v>
      </c>
      <c r="AA60" s="5" t="s">
        <v>6</v>
      </c>
      <c r="AC60">
        <f ca="1">MOD(X60+AC$52*($AD$50-1)-1,AC$51)+1</f>
        <v>4</v>
      </c>
      <c r="AD60">
        <f ca="1">MOD(Y60+AD$52*($AD$50-1)-1,AD$51)+1</f>
        <v>4</v>
      </c>
      <c r="AE60" s="5" t="str">
        <f ca="1">AC60&amp;","&amp;AD60</f>
        <v>4,4</v>
      </c>
    </row>
    <row r="61" spans="1:31" x14ac:dyDescent="0.2">
      <c r="A61" s="5">
        <f>MOD(ROW()-54,COUNTA(coords))+1</f>
        <v>8</v>
      </c>
      <c r="B61" s="5">
        <f>INDEX(aseq, MOD(ROW()-54,COUNTA(aseq))+1)</f>
        <v>-1</v>
      </c>
      <c r="C61" s="5">
        <f>INDEX(hseq, MOD(ROW()-54,COUNTA(hseq))+1)</f>
        <v>-2</v>
      </c>
      <c r="D61" s="5">
        <f>FLOOR((ROW()-54)/COUNTA(coords),1)+1</f>
        <v>1</v>
      </c>
      <c r="E61" s="5" t="str">
        <f ca="1">IFERROR(INDEX(resource, MATCH(B61&amp;","&amp;C61,coords,0)),"Sea")</f>
        <v>Ore</v>
      </c>
      <c r="F61" s="5">
        <f ca="1">IFERROR(INDEX(strength, MATCH(B61&amp;","&amp;C61,coords,0)),0)</f>
        <v>4</v>
      </c>
      <c r="G61" s="5" t="str">
        <f t="shared" si="12"/>
        <v>-1,-2</v>
      </c>
      <c r="H61" s="5" t="str">
        <f t="shared" si="13"/>
        <v>0,-2</v>
      </c>
      <c r="I61" s="5" t="str">
        <f t="shared" si="14"/>
        <v>0,-1</v>
      </c>
      <c r="J61" s="5">
        <f>B61+INDEX($P$41:$T$46, MATCH($D61, $O$41:$O$46, 0), MATCH(J$53, $P$47:$T$47, 0))</f>
        <v>0</v>
      </c>
      <c r="K61" s="5">
        <f>C61+INDEX($P$41:$T$46, MATCH($D61, $O$41:$O$46, 0), MATCH(K$53, $P$47:$T$47, 0))</f>
        <v>-2</v>
      </c>
      <c r="L61" s="5">
        <f>INDEX($P$41:$U$46, MATCH($D61, $O$41:$O$46, 0), MATCH(L$53, $P$47:$U$47, 0))</f>
        <v>3</v>
      </c>
      <c r="M61" s="5" t="str">
        <f ca="1">IFERROR(INDEX(resource, MATCH(J61&amp;","&amp;K61,coords,0)),"Sea")</f>
        <v>Brick</v>
      </c>
      <c r="N61" s="5">
        <f ca="1">IFERROR(INDEX(strength, MATCH(J61&amp;","&amp;K61,coords,0)),0)</f>
        <v>1</v>
      </c>
      <c r="O61" s="5">
        <f>B61+INDEX($P$41:$T$46, MATCH($D61, $O$41:$O$46, 0), MATCH(O$53, $P$47:$T$47, 0))</f>
        <v>0</v>
      </c>
      <c r="P61" s="5">
        <f>C61+INDEX($P$41:$T$46, MATCH($D61, $O$41:$O$46, 0), MATCH(P$53, $P$47:$T$47, 0))</f>
        <v>-1</v>
      </c>
      <c r="Q61" s="5">
        <f>INDEX($P$41:$U$46, MATCH($D61, $O$41:$O$46, 0), MATCH(Q$53, $P$47:$U$47, 0))</f>
        <v>5</v>
      </c>
      <c r="R61" s="5" t="str">
        <f ca="1">IFERROR(INDEX(resource, MATCH(O61&amp;","&amp;P61,coords,0)),"Sea")</f>
        <v>Brick</v>
      </c>
      <c r="S61" s="5">
        <f ca="1">IFERROR(INDEX(strength, MATCH(O61&amp;","&amp;P61,coords,0)),0)</f>
        <v>5</v>
      </c>
      <c r="T61" s="5">
        <f ca="1">F61+N61+S61</f>
        <v>10</v>
      </c>
      <c r="U61" s="5" t="str">
        <f ca="1">IFERROR(INDEX(port, MATCH(A61&amp;","&amp;D61, $AE$54:$AE$77, 0)),"")</f>
        <v/>
      </c>
      <c r="V61" t="str">
        <f t="array" ref="V61">INDEX($G61:$I61, MATCH(SMALL(COUNTIF($G61:$I61, "&lt;"&amp;$G61:$I61),1), COUNTIF($G61:$I61, "&lt;"&amp;$G61:$I61),0))&amp;"  "&amp;INDEX($G61:$I61, MATCH(SMALL(COUNTIF($G61:$I61, "&lt;"&amp;$G61:$I61),2), COUNTIF($G61:$I61, "&lt;"&amp;$G61:$I61),0))&amp;"  "&amp;INDEX($G61:$I61, MATCH(SMALL(COUNTIF($G61:$I61, "&lt;"&amp;$G61:$I61),3), COUNTIF($G61:$I61, "&lt;"&amp;$G61:$I61),0))</f>
        <v>-1,-2  0,-1  0,-2</v>
      </c>
      <c r="W61" t="str">
        <f>IF(IFERROR(MATCH(V61, $V$53:V60, 0),0)&gt;0, "DUP","")</f>
        <v/>
      </c>
      <c r="X61" s="5">
        <v>5</v>
      </c>
      <c r="Y61" s="5">
        <v>2</v>
      </c>
      <c r="Z61" s="5" t="str">
        <f t="shared" si="15"/>
        <v>5,2</v>
      </c>
      <c r="AA61" s="5" t="s">
        <v>6</v>
      </c>
      <c r="AC61">
        <f ca="1">MOD(X61+AC$52*($AD$50-1)-1,AC$51)+1</f>
        <v>5</v>
      </c>
      <c r="AD61">
        <f ca="1">MOD(Y61+AD$52*($AD$50-1)-1,AD$51)+1</f>
        <v>2</v>
      </c>
      <c r="AE61" s="5" t="str">
        <f ca="1">AC61&amp;","&amp;AD61</f>
        <v>5,2</v>
      </c>
    </row>
    <row r="62" spans="1:31" x14ac:dyDescent="0.2">
      <c r="A62" s="5">
        <f>MOD(ROW()-54,COUNTA(coords))+1</f>
        <v>9</v>
      </c>
      <c r="B62" s="5">
        <f>INDEX(aseq, MOD(ROW()-54,COUNTA(aseq))+1)</f>
        <v>0</v>
      </c>
      <c r="C62" s="5">
        <f>INDEX(hseq, MOD(ROW()-54,COUNTA(hseq))+1)</f>
        <v>-2</v>
      </c>
      <c r="D62" s="5">
        <f>FLOOR((ROW()-54)/COUNTA(coords),1)+1</f>
        <v>1</v>
      </c>
      <c r="E62" s="5" t="str">
        <f ca="1">IFERROR(INDEX(resource, MATCH(B62&amp;","&amp;C62,coords,0)),"Sea")</f>
        <v>Brick</v>
      </c>
      <c r="F62" s="5">
        <f ca="1">IFERROR(INDEX(strength, MATCH(B62&amp;","&amp;C62,coords,0)),0)</f>
        <v>1</v>
      </c>
      <c r="G62" s="5" t="str">
        <f t="shared" si="12"/>
        <v>0,-2</v>
      </c>
      <c r="H62" s="5" t="str">
        <f t="shared" si="13"/>
        <v>1,-2</v>
      </c>
      <c r="I62" s="5" t="str">
        <f t="shared" si="14"/>
        <v>1,-1</v>
      </c>
      <c r="J62" s="5">
        <f>B62+INDEX($P$41:$T$46, MATCH($D62, $O$41:$O$46, 0), MATCH(J$53, $P$47:$T$47, 0))</f>
        <v>1</v>
      </c>
      <c r="K62" s="5">
        <f>C62+INDEX($P$41:$T$46, MATCH($D62, $O$41:$O$46, 0), MATCH(K$53, $P$47:$T$47, 0))</f>
        <v>-2</v>
      </c>
      <c r="L62" s="5">
        <f>INDEX($P$41:$U$46, MATCH($D62, $O$41:$O$46, 0), MATCH(L$53, $P$47:$U$47, 0))</f>
        <v>3</v>
      </c>
      <c r="M62" s="5" t="str">
        <f>IFERROR(INDEX(resource, MATCH(J62&amp;","&amp;K62,coords,0)),"Sea")</f>
        <v>Sea</v>
      </c>
      <c r="N62" s="5">
        <f>IFERROR(INDEX(strength, MATCH(J62&amp;","&amp;K62,coords,0)),0)</f>
        <v>0</v>
      </c>
      <c r="O62" s="5">
        <f>B62+INDEX($P$41:$T$46, MATCH($D62, $O$41:$O$46, 0), MATCH(O$53, $P$47:$T$47, 0))</f>
        <v>1</v>
      </c>
      <c r="P62" s="5">
        <f>C62+INDEX($P$41:$T$46, MATCH($D62, $O$41:$O$46, 0), MATCH(P$53, $P$47:$T$47, 0))</f>
        <v>-1</v>
      </c>
      <c r="Q62" s="5">
        <f>INDEX($P$41:$U$46, MATCH($D62, $O$41:$O$46, 0), MATCH(Q$53, $P$47:$U$47, 0))</f>
        <v>5</v>
      </c>
      <c r="R62" s="5" t="str">
        <f ca="1">IFERROR(INDEX(resource, MATCH(O62&amp;","&amp;P62,coords,0)),"Sea")</f>
        <v>Wheat</v>
      </c>
      <c r="S62" s="5">
        <f ca="1">IFERROR(INDEX(strength, MATCH(O62&amp;","&amp;P62,coords,0)),0)</f>
        <v>2</v>
      </c>
      <c r="T62" s="5">
        <f ca="1">F62+N62+S62</f>
        <v>3</v>
      </c>
      <c r="U62" s="5" t="str">
        <f ca="1">IFERROR(INDEX(port, MATCH(A62&amp;","&amp;D62, $AE$54:$AE$77, 0)),"")</f>
        <v>Brick</v>
      </c>
      <c r="V62" t="str">
        <f t="array" ref="V62">INDEX($G62:$I62, MATCH(SMALL(COUNTIF($G62:$I62, "&lt;"&amp;$G62:$I62),1), COUNTIF($G62:$I62, "&lt;"&amp;$G62:$I62),0))&amp;"  "&amp;INDEX($G62:$I62, MATCH(SMALL(COUNTIF($G62:$I62, "&lt;"&amp;$G62:$I62),2), COUNTIF($G62:$I62, "&lt;"&amp;$G62:$I62),0))&amp;"  "&amp;INDEX($G62:$I62, MATCH(SMALL(COUNTIF($G62:$I62, "&lt;"&amp;$G62:$I62),3), COUNTIF($G62:$I62, "&lt;"&amp;$G62:$I62),0))</f>
        <v>0,-2  1,-1  1,-2</v>
      </c>
      <c r="W62" t="str">
        <f>IF(IFERROR(MATCH(V62, $V$53:V61, 0),0)&gt;0, "DUP","")</f>
        <v/>
      </c>
      <c r="X62" s="5">
        <v>5</v>
      </c>
      <c r="Y62" s="5">
        <v>5</v>
      </c>
      <c r="Z62" s="5" t="str">
        <f t="shared" si="15"/>
        <v>5,5</v>
      </c>
      <c r="AA62" s="5" t="s">
        <v>9</v>
      </c>
      <c r="AC62">
        <f ca="1">MOD(X62+AC$52*($AD$50-1)-1,AC$51)+1</f>
        <v>5</v>
      </c>
      <c r="AD62">
        <f ca="1">MOD(Y62+AD$52*($AD$50-1)-1,AD$51)+1</f>
        <v>5</v>
      </c>
      <c r="AE62" s="5" t="str">
        <f ca="1">AC62&amp;","&amp;AD62</f>
        <v>5,5</v>
      </c>
    </row>
    <row r="63" spans="1:31" x14ac:dyDescent="0.2">
      <c r="A63" s="5">
        <f>MOD(ROW()-54,COUNTA(coords))+1</f>
        <v>10</v>
      </c>
      <c r="B63" s="5">
        <f>INDEX(aseq, MOD(ROW()-54,COUNTA(aseq))+1)</f>
        <v>1</v>
      </c>
      <c r="C63" s="5">
        <f>INDEX(hseq, MOD(ROW()-54,COUNTA(hseq))+1)</f>
        <v>-1</v>
      </c>
      <c r="D63" s="5">
        <f>FLOOR((ROW()-54)/COUNTA(coords),1)+1</f>
        <v>1</v>
      </c>
      <c r="E63" s="5" t="str">
        <f ca="1">IFERROR(INDEX(resource, MATCH(B63&amp;","&amp;C63,coords,0)),"Sea")</f>
        <v>Wheat</v>
      </c>
      <c r="F63" s="5">
        <f ca="1">IFERROR(INDEX(strength, MATCH(B63&amp;","&amp;C63,coords,0)),0)</f>
        <v>2</v>
      </c>
      <c r="G63" s="5" t="str">
        <f t="shared" si="12"/>
        <v>1,-1</v>
      </c>
      <c r="H63" s="5" t="str">
        <f t="shared" si="13"/>
        <v>2,-1</v>
      </c>
      <c r="I63" s="5" t="str">
        <f t="shared" si="14"/>
        <v>2,0</v>
      </c>
      <c r="J63" s="5">
        <f>B63+INDEX($P$41:$T$46, MATCH($D63, $O$41:$O$46, 0), MATCH(J$53, $P$47:$T$47, 0))</f>
        <v>2</v>
      </c>
      <c r="K63" s="5">
        <f>C63+INDEX($P$41:$T$46, MATCH($D63, $O$41:$O$46, 0), MATCH(K$53, $P$47:$T$47, 0))</f>
        <v>-1</v>
      </c>
      <c r="L63" s="5">
        <f>INDEX($P$41:$U$46, MATCH($D63, $O$41:$O$46, 0), MATCH(L$53, $P$47:$U$47, 0))</f>
        <v>3</v>
      </c>
      <c r="M63" s="5" t="str">
        <f>IFERROR(INDEX(resource, MATCH(J63&amp;","&amp;K63,coords,0)),"Sea")</f>
        <v>Sea</v>
      </c>
      <c r="N63" s="5">
        <f>IFERROR(INDEX(strength, MATCH(J63&amp;","&amp;K63,coords,0)),0)</f>
        <v>0</v>
      </c>
      <c r="O63" s="5">
        <f>B63+INDEX($P$41:$T$46, MATCH($D63, $O$41:$O$46, 0), MATCH(O$53, $P$47:$T$47, 0))</f>
        <v>2</v>
      </c>
      <c r="P63" s="5">
        <f>C63+INDEX($P$41:$T$46, MATCH($D63, $O$41:$O$46, 0), MATCH(P$53, $P$47:$T$47, 0))</f>
        <v>0</v>
      </c>
      <c r="Q63" s="5">
        <f>INDEX($P$41:$U$46, MATCH($D63, $O$41:$O$46, 0), MATCH(Q$53, $P$47:$U$47, 0))</f>
        <v>5</v>
      </c>
      <c r="R63" s="5" t="str">
        <f ca="1">IFERROR(INDEX(resource, MATCH(O63&amp;","&amp;P63,coords,0)),"Sea")</f>
        <v>Wheat</v>
      </c>
      <c r="S63" s="5">
        <f ca="1">IFERROR(INDEX(strength, MATCH(O63&amp;","&amp;P63,coords,0)),0)</f>
        <v>3</v>
      </c>
      <c r="T63" s="5">
        <f ca="1">F63+N63+S63</f>
        <v>5</v>
      </c>
      <c r="U63" s="5" t="str">
        <f ca="1">IFERROR(INDEX(port, MATCH(A63&amp;","&amp;D63, $AE$54:$AE$77, 0)),"")</f>
        <v/>
      </c>
      <c r="V63" t="str">
        <f t="array" ref="V63">INDEX($G63:$I63, MATCH(SMALL(COUNTIF($G63:$I63, "&lt;"&amp;$G63:$I63),1), COUNTIF($G63:$I63, "&lt;"&amp;$G63:$I63),0))&amp;"  "&amp;INDEX($G63:$I63, MATCH(SMALL(COUNTIF($G63:$I63, "&lt;"&amp;$G63:$I63),2), COUNTIF($G63:$I63, "&lt;"&amp;$G63:$I63),0))&amp;"  "&amp;INDEX($G63:$I63, MATCH(SMALL(COUNTIF($G63:$I63, "&lt;"&amp;$G63:$I63),3), COUNTIF($G63:$I63, "&lt;"&amp;$G63:$I63),0))</f>
        <v>1,-1  2,-1  2,0</v>
      </c>
      <c r="W63" t="str">
        <f>IF(IFERROR(MATCH(V63, $V$53:V62, 0),0)&gt;0, "DUP","")</f>
        <v/>
      </c>
      <c r="X63" s="5">
        <v>6</v>
      </c>
      <c r="Y63" s="5">
        <v>3</v>
      </c>
      <c r="Z63" s="5" t="str">
        <f t="shared" si="15"/>
        <v>6,3</v>
      </c>
      <c r="AA63" s="5" t="s">
        <v>9</v>
      </c>
      <c r="AC63">
        <f ca="1">MOD(X63+AC$52*($AD$50-1)-1,AC$51)+1</f>
        <v>6</v>
      </c>
      <c r="AD63">
        <f ca="1">MOD(Y63+AD$52*($AD$50-1)-1,AD$51)+1</f>
        <v>3</v>
      </c>
      <c r="AE63" s="5" t="str">
        <f ca="1">AC63&amp;","&amp;AD63</f>
        <v>6,3</v>
      </c>
    </row>
    <row r="64" spans="1:31" x14ac:dyDescent="0.2">
      <c r="A64" s="5">
        <f>MOD(ROW()-54,COUNTA(coords))+1</f>
        <v>11</v>
      </c>
      <c r="B64" s="5">
        <f>INDEX(aseq, MOD(ROW()-54,COUNTA(aseq))+1)</f>
        <v>2</v>
      </c>
      <c r="C64" s="5">
        <f>INDEX(hseq, MOD(ROW()-54,COUNTA(hseq))+1)</f>
        <v>0</v>
      </c>
      <c r="D64" s="5">
        <f>FLOOR((ROW()-54)/COUNTA(coords),1)+1</f>
        <v>1</v>
      </c>
      <c r="E64" s="5" t="str">
        <f ca="1">IFERROR(INDEX(resource, MATCH(B64&amp;","&amp;C64,coords,0)),"Sea")</f>
        <v>Wheat</v>
      </c>
      <c r="F64" s="5">
        <f ca="1">IFERROR(INDEX(strength, MATCH(B64&amp;","&amp;C64,coords,0)),0)</f>
        <v>3</v>
      </c>
      <c r="G64" s="5" t="str">
        <f t="shared" si="12"/>
        <v>2,0</v>
      </c>
      <c r="H64" s="5" t="str">
        <f t="shared" si="13"/>
        <v>3,0</v>
      </c>
      <c r="I64" s="5" t="str">
        <f t="shared" si="14"/>
        <v>3,1</v>
      </c>
      <c r="J64" s="5">
        <f>B64+INDEX($P$41:$T$46, MATCH($D64, $O$41:$O$46, 0), MATCH(J$53, $P$47:$T$47, 0))</f>
        <v>3</v>
      </c>
      <c r="K64" s="5">
        <f>C64+INDEX($P$41:$T$46, MATCH($D64, $O$41:$O$46, 0), MATCH(K$53, $P$47:$T$47, 0))</f>
        <v>0</v>
      </c>
      <c r="L64" s="5">
        <f>INDEX($P$41:$U$46, MATCH($D64, $O$41:$O$46, 0), MATCH(L$53, $P$47:$U$47, 0))</f>
        <v>3</v>
      </c>
      <c r="M64" s="5" t="str">
        <f>IFERROR(INDEX(resource, MATCH(J64&amp;","&amp;K64,coords,0)),"Sea")</f>
        <v>Sea</v>
      </c>
      <c r="N64" s="5">
        <f>IFERROR(INDEX(strength, MATCH(J64&amp;","&amp;K64,coords,0)),0)</f>
        <v>0</v>
      </c>
      <c r="O64" s="5">
        <f>B64+INDEX($P$41:$T$46, MATCH($D64, $O$41:$O$46, 0), MATCH(O$53, $P$47:$T$47, 0))</f>
        <v>3</v>
      </c>
      <c r="P64" s="5">
        <f>C64+INDEX($P$41:$T$46, MATCH($D64, $O$41:$O$46, 0), MATCH(P$53, $P$47:$T$47, 0))</f>
        <v>1</v>
      </c>
      <c r="Q64" s="5">
        <f>INDEX($P$41:$U$46, MATCH($D64, $O$41:$O$46, 0), MATCH(Q$53, $P$47:$U$47, 0))</f>
        <v>5</v>
      </c>
      <c r="R64" s="5" t="str">
        <f>IFERROR(INDEX(resource, MATCH(O64&amp;","&amp;P64,coords,0)),"Sea")</f>
        <v>Sea</v>
      </c>
      <c r="S64" s="5">
        <f>IFERROR(INDEX(strength, MATCH(O64&amp;","&amp;P64,coords,0)),0)</f>
        <v>0</v>
      </c>
      <c r="T64" s="5">
        <f ca="1">F64+N64+S64</f>
        <v>3</v>
      </c>
      <c r="U64" s="5" t="str">
        <f ca="1">IFERROR(INDEX(port, MATCH(A64&amp;","&amp;D64, $AE$54:$AE$77, 0)),"")</f>
        <v>Random</v>
      </c>
      <c r="V64" t="str">
        <f t="array" ref="V64">INDEX($G64:$I64, MATCH(SMALL(COUNTIF($G64:$I64, "&lt;"&amp;$G64:$I64),1), COUNTIF($G64:$I64, "&lt;"&amp;$G64:$I64),0))&amp;"  "&amp;INDEX($G64:$I64, MATCH(SMALL(COUNTIF($G64:$I64, "&lt;"&amp;$G64:$I64),2), COUNTIF($G64:$I64, "&lt;"&amp;$G64:$I64),0))&amp;"  "&amp;INDEX($G64:$I64, MATCH(SMALL(COUNTIF($G64:$I64, "&lt;"&amp;$G64:$I64),3), COUNTIF($G64:$I64, "&lt;"&amp;$G64:$I64),0))</f>
        <v>2,0  3,0  3,1</v>
      </c>
      <c r="W64" t="str">
        <f>IF(IFERROR(MATCH(V64, $V$53:V63, 0),0)&gt;0, "DUP","")</f>
        <v/>
      </c>
      <c r="X64" s="5">
        <v>6</v>
      </c>
      <c r="Y64" s="5">
        <v>4</v>
      </c>
      <c r="Z64" s="5" t="str">
        <f t="shared" si="15"/>
        <v>6,4</v>
      </c>
      <c r="AA64" s="5" t="s">
        <v>9</v>
      </c>
      <c r="AC64">
        <f ca="1">MOD(X64+AC$52*($AD$50-1)-1,AC$51)+1</f>
        <v>6</v>
      </c>
      <c r="AD64">
        <f ca="1">MOD(Y64+AD$52*($AD$50-1)-1,AD$51)+1</f>
        <v>4</v>
      </c>
      <c r="AE64" s="5" t="str">
        <f ca="1">AC64&amp;","&amp;AD64</f>
        <v>6,4</v>
      </c>
    </row>
    <row r="65" spans="1:31" x14ac:dyDescent="0.2">
      <c r="A65" s="5">
        <f>MOD(ROW()-54,COUNTA(coords))+1</f>
        <v>12</v>
      </c>
      <c r="B65" s="5">
        <f>INDEX(aseq, MOD(ROW()-54,COUNTA(aseq))+1)</f>
        <v>2</v>
      </c>
      <c r="C65" s="5">
        <f>INDEX(hseq, MOD(ROW()-54,COUNTA(hseq))+1)</f>
        <v>1</v>
      </c>
      <c r="D65" s="5">
        <f>FLOOR((ROW()-54)/COUNTA(coords),1)+1</f>
        <v>1</v>
      </c>
      <c r="E65" s="5" t="str">
        <f ca="1">IFERROR(INDEX(resource, MATCH(B65&amp;","&amp;C65,coords,0)),"Sea")</f>
        <v>Wood</v>
      </c>
      <c r="F65" s="5">
        <f ca="1">IFERROR(INDEX(strength, MATCH(B65&amp;","&amp;C65,coords,0)),0)</f>
        <v>5</v>
      </c>
      <c r="G65" s="5" t="str">
        <f t="shared" si="12"/>
        <v>2,1</v>
      </c>
      <c r="H65" s="5" t="str">
        <f t="shared" si="13"/>
        <v>3,1</v>
      </c>
      <c r="I65" s="5" t="str">
        <f t="shared" si="14"/>
        <v>3,2</v>
      </c>
      <c r="J65" s="5">
        <f>B65+INDEX($P$41:$T$46, MATCH($D65, $O$41:$O$46, 0), MATCH(J$53, $P$47:$T$47, 0))</f>
        <v>3</v>
      </c>
      <c r="K65" s="5">
        <f>C65+INDEX($P$41:$T$46, MATCH($D65, $O$41:$O$46, 0), MATCH(K$53, $P$47:$T$47, 0))</f>
        <v>1</v>
      </c>
      <c r="L65" s="5">
        <f>INDEX($P$41:$U$46, MATCH($D65, $O$41:$O$46, 0), MATCH(L$53, $P$47:$U$47, 0))</f>
        <v>3</v>
      </c>
      <c r="M65" s="5" t="str">
        <f>IFERROR(INDEX(resource, MATCH(J65&amp;","&amp;K65,coords,0)),"Sea")</f>
        <v>Sea</v>
      </c>
      <c r="N65" s="5">
        <f>IFERROR(INDEX(strength, MATCH(J65&amp;","&amp;K65,coords,0)),0)</f>
        <v>0</v>
      </c>
      <c r="O65" s="5">
        <f>B65+INDEX($P$41:$T$46, MATCH($D65, $O$41:$O$46, 0), MATCH(O$53, $P$47:$T$47, 0))</f>
        <v>3</v>
      </c>
      <c r="P65" s="5">
        <f>C65+INDEX($P$41:$T$46, MATCH($D65, $O$41:$O$46, 0), MATCH(P$53, $P$47:$T$47, 0))</f>
        <v>2</v>
      </c>
      <c r="Q65" s="5">
        <f>INDEX($P$41:$U$46, MATCH($D65, $O$41:$O$46, 0), MATCH(Q$53, $P$47:$U$47, 0))</f>
        <v>5</v>
      </c>
      <c r="R65" s="5" t="str">
        <f>IFERROR(INDEX(resource, MATCH(O65&amp;","&amp;P65,coords,0)),"Sea")</f>
        <v>Sea</v>
      </c>
      <c r="S65" s="5">
        <f>IFERROR(INDEX(strength, MATCH(O65&amp;","&amp;P65,coords,0)),0)</f>
        <v>0</v>
      </c>
      <c r="T65" s="5">
        <f ca="1">F65+N65+S65</f>
        <v>5</v>
      </c>
      <c r="U65" s="5" t="str">
        <f ca="1">IFERROR(INDEX(port, MATCH(A65&amp;","&amp;D65, $AE$54:$AE$77, 0)),"")</f>
        <v>Random</v>
      </c>
      <c r="V65" t="str">
        <f t="array" ref="V65">INDEX($G65:$I65, MATCH(SMALL(COUNTIF($G65:$I65, "&lt;"&amp;$G65:$I65),1), COUNTIF($G65:$I65, "&lt;"&amp;$G65:$I65),0))&amp;"  "&amp;INDEX($G65:$I65, MATCH(SMALL(COUNTIF($G65:$I65, "&lt;"&amp;$G65:$I65),2), COUNTIF($G65:$I65, "&lt;"&amp;$G65:$I65),0))&amp;"  "&amp;INDEX($G65:$I65, MATCH(SMALL(COUNTIF($G65:$I65, "&lt;"&amp;$G65:$I65),3), COUNTIF($G65:$I65, "&lt;"&amp;$G65:$I65),0))</f>
        <v>2,1  3,1  3,2</v>
      </c>
      <c r="W65" t="str">
        <f>IF(IFERROR(MATCH(V65, $V$53:V64, 0),0)&gt;0, "DUP","")</f>
        <v/>
      </c>
      <c r="X65" s="5">
        <v>7</v>
      </c>
      <c r="Y65" s="5">
        <v>4</v>
      </c>
      <c r="Z65" s="5" t="str">
        <f t="shared" si="15"/>
        <v>7,4</v>
      </c>
      <c r="AA65" s="5" t="s">
        <v>14</v>
      </c>
      <c r="AC65">
        <f ca="1">MOD(X65+AC$52*($AD$50-1)-1,AC$51)+1</f>
        <v>7</v>
      </c>
      <c r="AD65">
        <f ca="1">MOD(Y65+AD$52*($AD$50-1)-1,AD$51)+1</f>
        <v>4</v>
      </c>
      <c r="AE65" s="5" t="str">
        <f ca="1">AC65&amp;","&amp;AD65</f>
        <v>7,4</v>
      </c>
    </row>
    <row r="66" spans="1:31" x14ac:dyDescent="0.2">
      <c r="A66" s="5">
        <f>MOD(ROW()-54,COUNTA(coords))+1</f>
        <v>13</v>
      </c>
      <c r="B66" s="5">
        <f>INDEX(aseq, MOD(ROW()-54,COUNTA(aseq))+1)</f>
        <v>1</v>
      </c>
      <c r="C66" s="5">
        <f>INDEX(hseq, MOD(ROW()-54,COUNTA(hseq))+1)</f>
        <v>1</v>
      </c>
      <c r="D66" s="5">
        <f>FLOOR((ROW()-54)/COUNTA(coords),1)+1</f>
        <v>1</v>
      </c>
      <c r="E66" s="5" t="str">
        <f ca="1">IFERROR(INDEX(resource, MATCH(B66&amp;","&amp;C66,coords,0)),"Sea")</f>
        <v>Sheep</v>
      </c>
      <c r="F66" s="5">
        <f ca="1">IFERROR(INDEX(strength, MATCH(B66&amp;","&amp;C66,coords,0)),0)</f>
        <v>3</v>
      </c>
      <c r="G66" s="5" t="str">
        <f t="shared" si="12"/>
        <v>1,1</v>
      </c>
      <c r="H66" s="5" t="str">
        <f t="shared" si="13"/>
        <v>2,1</v>
      </c>
      <c r="I66" s="5" t="str">
        <f t="shared" si="14"/>
        <v>2,2</v>
      </c>
      <c r="J66" s="5">
        <f>B66+INDEX($P$41:$T$46, MATCH($D66, $O$41:$O$46, 0), MATCH(J$53, $P$47:$T$47, 0))</f>
        <v>2</v>
      </c>
      <c r="K66" s="5">
        <f>C66+INDEX($P$41:$T$46, MATCH($D66, $O$41:$O$46, 0), MATCH(K$53, $P$47:$T$47, 0))</f>
        <v>1</v>
      </c>
      <c r="L66" s="5">
        <f>INDEX($P$41:$U$46, MATCH($D66, $O$41:$O$46, 0), MATCH(L$53, $P$47:$U$47, 0))</f>
        <v>3</v>
      </c>
      <c r="M66" s="5" t="str">
        <f ca="1">IFERROR(INDEX(resource, MATCH(J66&amp;","&amp;K66,coords,0)),"Sea")</f>
        <v>Wood</v>
      </c>
      <c r="N66" s="5">
        <f ca="1">IFERROR(INDEX(strength, MATCH(J66&amp;","&amp;K66,coords,0)),0)</f>
        <v>5</v>
      </c>
      <c r="O66" s="5">
        <f>B66+INDEX($P$41:$T$46, MATCH($D66, $O$41:$O$46, 0), MATCH(O$53, $P$47:$T$47, 0))</f>
        <v>2</v>
      </c>
      <c r="P66" s="5">
        <f>C66+INDEX($P$41:$T$46, MATCH($D66, $O$41:$O$46, 0), MATCH(P$53, $P$47:$T$47, 0))</f>
        <v>2</v>
      </c>
      <c r="Q66" s="5">
        <f>INDEX($P$41:$U$46, MATCH($D66, $O$41:$O$46, 0), MATCH(Q$53, $P$47:$U$47, 0))</f>
        <v>5</v>
      </c>
      <c r="R66" s="5" t="str">
        <f ca="1">IFERROR(INDEX(resource, MATCH(O66&amp;","&amp;P66,coords,0)),"Sea")</f>
        <v>Ore</v>
      </c>
      <c r="S66" s="5">
        <f ca="1">IFERROR(INDEX(strength, MATCH(O66&amp;","&amp;P66,coords,0)),0)</f>
        <v>4</v>
      </c>
      <c r="T66" s="5">
        <f ca="1">F66+N66+S66</f>
        <v>12</v>
      </c>
      <c r="U66" s="5" t="str">
        <f ca="1">IFERROR(INDEX(port, MATCH(A66&amp;","&amp;D66, $AE$54:$AE$77, 0)),"")</f>
        <v/>
      </c>
      <c r="V66" t="str">
        <f t="array" ref="V66">INDEX($G66:$I66, MATCH(SMALL(COUNTIF($G66:$I66, "&lt;"&amp;$G66:$I66),1), COUNTIF($G66:$I66, "&lt;"&amp;$G66:$I66),0))&amp;"  "&amp;INDEX($G66:$I66, MATCH(SMALL(COUNTIF($G66:$I66, "&lt;"&amp;$G66:$I66),2), COUNTIF($G66:$I66, "&lt;"&amp;$G66:$I66),0))&amp;"  "&amp;INDEX($G66:$I66, MATCH(SMALL(COUNTIF($G66:$I66, "&lt;"&amp;$G66:$I66),3), COUNTIF($G66:$I66, "&lt;"&amp;$G66:$I66),0))</f>
        <v>1,1  2,1  2,2</v>
      </c>
      <c r="W66" t="str">
        <f>IF(IFERROR(MATCH(V66, $V$53:V65, 0),0)&gt;0, "DUP","")</f>
        <v/>
      </c>
      <c r="X66" s="5">
        <v>7</v>
      </c>
      <c r="Y66" s="5">
        <v>5</v>
      </c>
      <c r="Z66" s="5" t="str">
        <f t="shared" si="15"/>
        <v>7,5</v>
      </c>
      <c r="AA66" s="5" t="s">
        <v>14</v>
      </c>
      <c r="AC66">
        <f ca="1">MOD(X66+AC$52*($AD$50-1)-1,AC$51)+1</f>
        <v>7</v>
      </c>
      <c r="AD66">
        <f ca="1">MOD(Y66+AD$52*($AD$50-1)-1,AD$51)+1</f>
        <v>5</v>
      </c>
      <c r="AE66" s="5" t="str">
        <f ca="1">AC66&amp;","&amp;AD66</f>
        <v>7,5</v>
      </c>
    </row>
    <row r="67" spans="1:31" x14ac:dyDescent="0.2">
      <c r="A67" s="5">
        <f>MOD(ROW()-54,COUNTA(coords))+1</f>
        <v>14</v>
      </c>
      <c r="B67" s="5">
        <f>INDEX(aseq, MOD(ROW()-54,COUNTA(aseq))+1)</f>
        <v>0</v>
      </c>
      <c r="C67" s="5">
        <f>INDEX(hseq, MOD(ROW()-54,COUNTA(hseq))+1)</f>
        <v>1</v>
      </c>
      <c r="D67" s="5">
        <f>FLOOR((ROW()-54)/COUNTA(coords),1)+1</f>
        <v>1</v>
      </c>
      <c r="E67" s="5" t="str">
        <f ca="1">IFERROR(INDEX(resource, MATCH(B67&amp;","&amp;C67,coords,0)),"Sea")</f>
        <v>Wood</v>
      </c>
      <c r="F67" s="5">
        <f ca="1">IFERROR(INDEX(strength, MATCH(B67&amp;","&amp;C67,coords,0)),0)</f>
        <v>4</v>
      </c>
      <c r="G67" s="5" t="str">
        <f t="shared" si="12"/>
        <v>0,1</v>
      </c>
      <c r="H67" s="5" t="str">
        <f t="shared" si="13"/>
        <v>1,1</v>
      </c>
      <c r="I67" s="5" t="str">
        <f t="shared" si="14"/>
        <v>1,2</v>
      </c>
      <c r="J67" s="5">
        <f>B67+INDEX($P$41:$T$46, MATCH($D67, $O$41:$O$46, 0), MATCH(J$53, $P$47:$T$47, 0))</f>
        <v>1</v>
      </c>
      <c r="K67" s="5">
        <f>C67+INDEX($P$41:$T$46, MATCH($D67, $O$41:$O$46, 0), MATCH(K$53, $P$47:$T$47, 0))</f>
        <v>1</v>
      </c>
      <c r="L67" s="5">
        <f>INDEX($P$41:$U$46, MATCH($D67, $O$41:$O$46, 0), MATCH(L$53, $P$47:$U$47, 0))</f>
        <v>3</v>
      </c>
      <c r="M67" s="5" t="str">
        <f ca="1">IFERROR(INDEX(resource, MATCH(J67&amp;","&amp;K67,coords,0)),"Sea")</f>
        <v>Sheep</v>
      </c>
      <c r="N67" s="5">
        <f ca="1">IFERROR(INDEX(strength, MATCH(J67&amp;","&amp;K67,coords,0)),0)</f>
        <v>3</v>
      </c>
      <c r="O67" s="5">
        <f>B67+INDEX($P$41:$T$46, MATCH($D67, $O$41:$O$46, 0), MATCH(O$53, $P$47:$T$47, 0))</f>
        <v>1</v>
      </c>
      <c r="P67" s="5">
        <f>C67+INDEX($P$41:$T$46, MATCH($D67, $O$41:$O$46, 0), MATCH(P$53, $P$47:$T$47, 0))</f>
        <v>2</v>
      </c>
      <c r="Q67" s="5">
        <f>INDEX($P$41:$U$46, MATCH($D67, $O$41:$O$46, 0), MATCH(Q$53, $P$47:$U$47, 0))</f>
        <v>5</v>
      </c>
      <c r="R67" s="5" t="str">
        <f ca="1">IFERROR(INDEX(resource, MATCH(O67&amp;","&amp;P67,coords,0)),"Sea")</f>
        <v>Wheat</v>
      </c>
      <c r="S67" s="5">
        <f ca="1">IFERROR(INDEX(strength, MATCH(O67&amp;","&amp;P67,coords,0)),0)</f>
        <v>1</v>
      </c>
      <c r="T67" s="5">
        <f ca="1">F67+N67+S67</f>
        <v>8</v>
      </c>
      <c r="U67" s="5" t="str">
        <f ca="1">IFERROR(INDEX(port, MATCH(A67&amp;","&amp;D67, $AE$54:$AE$77, 0)),"")</f>
        <v/>
      </c>
      <c r="V67" t="str">
        <f t="array" ref="V67">INDEX($G67:$I67, MATCH(SMALL(COUNTIF($G67:$I67, "&lt;"&amp;$G67:$I67),1), COUNTIF($G67:$I67, "&lt;"&amp;$G67:$I67),0))&amp;"  "&amp;INDEX($G67:$I67, MATCH(SMALL(COUNTIF($G67:$I67, "&lt;"&amp;$G67:$I67),2), COUNTIF($G67:$I67, "&lt;"&amp;$G67:$I67),0))&amp;"  "&amp;INDEX($G67:$I67, MATCH(SMALL(COUNTIF($G67:$I67, "&lt;"&amp;$G67:$I67),3), COUNTIF($G67:$I67, "&lt;"&amp;$G67:$I67),0))</f>
        <v>0,1  1,1  1,2</v>
      </c>
      <c r="W67" t="str">
        <f>IF(IFERROR(MATCH(V67, $V$53:V66, 0),0)&gt;0, "DUP","")</f>
        <v/>
      </c>
      <c r="X67" s="5">
        <v>8</v>
      </c>
      <c r="Y67" s="5">
        <v>5</v>
      </c>
      <c r="Z67" s="5" t="str">
        <f t="shared" si="15"/>
        <v>8,5</v>
      </c>
      <c r="AA67" s="5" t="s">
        <v>5</v>
      </c>
      <c r="AC67">
        <f ca="1">MOD(X67+AC$52*($AD$50-1)-1,AC$51)+1</f>
        <v>8</v>
      </c>
      <c r="AD67">
        <f ca="1">MOD(Y67+AD$52*($AD$50-1)-1,AD$51)+1</f>
        <v>5</v>
      </c>
      <c r="AE67" s="5" t="str">
        <f ca="1">AC67&amp;","&amp;AD67</f>
        <v>8,5</v>
      </c>
    </row>
    <row r="68" spans="1:31" x14ac:dyDescent="0.2">
      <c r="A68" s="5">
        <f>MOD(ROW()-54,COUNTA(coords))+1</f>
        <v>15</v>
      </c>
      <c r="B68" s="5">
        <f>INDEX(aseq, MOD(ROW()-54,COUNTA(aseq))+1)</f>
        <v>-1</v>
      </c>
      <c r="C68" s="5">
        <f>INDEX(hseq, MOD(ROW()-54,COUNTA(hseq))+1)</f>
        <v>0</v>
      </c>
      <c r="D68" s="5">
        <f>FLOOR((ROW()-54)/COUNTA(coords),1)+1</f>
        <v>1</v>
      </c>
      <c r="E68" s="5" t="str">
        <f ca="1">IFERROR(INDEX(resource, MATCH(B68&amp;","&amp;C68,coords,0)),"Sea")</f>
        <v>Wood</v>
      </c>
      <c r="F68" s="5">
        <f ca="1">IFERROR(INDEX(strength, MATCH(B68&amp;","&amp;C68,coords,0)),0)</f>
        <v>3</v>
      </c>
      <c r="G68" s="5" t="str">
        <f t="shared" si="12"/>
        <v>-1,0</v>
      </c>
      <c r="H68" s="5" t="str">
        <f t="shared" si="13"/>
        <v>0,0</v>
      </c>
      <c r="I68" s="5" t="str">
        <f t="shared" si="14"/>
        <v>0,1</v>
      </c>
      <c r="J68" s="5">
        <f>B68+INDEX($P$41:$T$46, MATCH($D68, $O$41:$O$46, 0), MATCH(J$53, $P$47:$T$47, 0))</f>
        <v>0</v>
      </c>
      <c r="K68" s="5">
        <f>C68+INDEX($P$41:$T$46, MATCH($D68, $O$41:$O$46, 0), MATCH(K$53, $P$47:$T$47, 0))</f>
        <v>0</v>
      </c>
      <c r="L68" s="5">
        <f>INDEX($P$41:$U$46, MATCH($D68, $O$41:$O$46, 0), MATCH(L$53, $P$47:$U$47, 0))</f>
        <v>3</v>
      </c>
      <c r="M68" s="5" t="str">
        <f ca="1">IFERROR(INDEX(resource, MATCH(J68&amp;","&amp;K68,coords,0)),"Sea")</f>
        <v>Sheep</v>
      </c>
      <c r="N68" s="5">
        <f ca="1">IFERROR(INDEX(strength, MATCH(J68&amp;","&amp;K68,coords,0)),0)</f>
        <v>2</v>
      </c>
      <c r="O68" s="5">
        <f>B68+INDEX($P$41:$T$46, MATCH($D68, $O$41:$O$46, 0), MATCH(O$53, $P$47:$T$47, 0))</f>
        <v>0</v>
      </c>
      <c r="P68" s="5">
        <f>C68+INDEX($P$41:$T$46, MATCH($D68, $O$41:$O$46, 0), MATCH(P$53, $P$47:$T$47, 0))</f>
        <v>1</v>
      </c>
      <c r="Q68" s="5">
        <f>INDEX($P$41:$U$46, MATCH($D68, $O$41:$O$46, 0), MATCH(Q$53, $P$47:$U$47, 0))</f>
        <v>5</v>
      </c>
      <c r="R68" s="5" t="str">
        <f ca="1">IFERROR(INDEX(resource, MATCH(O68&amp;","&amp;P68,coords,0)),"Sea")</f>
        <v>Wood</v>
      </c>
      <c r="S68" s="5">
        <f ca="1">IFERROR(INDEX(strength, MATCH(O68&amp;","&amp;P68,coords,0)),0)</f>
        <v>4</v>
      </c>
      <c r="T68" s="5">
        <f ca="1">F68+N68+S68</f>
        <v>9</v>
      </c>
      <c r="U68" s="5" t="str">
        <f ca="1">IFERROR(INDEX(port, MATCH(A68&amp;","&amp;D68, $AE$54:$AE$77, 0)),"")</f>
        <v/>
      </c>
      <c r="V68" t="str">
        <f t="array" ref="V68">INDEX($G68:$I68, MATCH(SMALL(COUNTIF($G68:$I68, "&lt;"&amp;$G68:$I68),1), COUNTIF($G68:$I68, "&lt;"&amp;$G68:$I68),0))&amp;"  "&amp;INDEX($G68:$I68, MATCH(SMALL(COUNTIF($G68:$I68, "&lt;"&amp;$G68:$I68),2), COUNTIF($G68:$I68, "&lt;"&amp;$G68:$I68),0))&amp;"  "&amp;INDEX($G68:$I68, MATCH(SMALL(COUNTIF($G68:$I68, "&lt;"&amp;$G68:$I68),3), COUNTIF($G68:$I68, "&lt;"&amp;$G68:$I68),0))</f>
        <v>-1,0  0,0  0,1</v>
      </c>
      <c r="W68" t="str">
        <f>IF(IFERROR(MATCH(V68, $V$53:V67, 0),0)&gt;0, "DUP","")</f>
        <v/>
      </c>
      <c r="X68" s="5">
        <v>8</v>
      </c>
      <c r="Y68" s="5">
        <v>6</v>
      </c>
      <c r="Z68" s="5" t="str">
        <f t="shared" si="15"/>
        <v>8,6</v>
      </c>
      <c r="AA68" s="5" t="s">
        <v>5</v>
      </c>
      <c r="AC68">
        <f ca="1">MOD(X68+AC$52*($AD$50-1)-1,AC$51)+1</f>
        <v>8</v>
      </c>
      <c r="AD68">
        <f ca="1">MOD(Y68+AD$52*($AD$50-1)-1,AD$51)+1</f>
        <v>6</v>
      </c>
      <c r="AE68" s="5" t="str">
        <f ca="1">AC68&amp;","&amp;AD68</f>
        <v>8,6</v>
      </c>
    </row>
    <row r="69" spans="1:31" x14ac:dyDescent="0.2">
      <c r="A69" s="5">
        <f>MOD(ROW()-54,COUNTA(coords))+1</f>
        <v>16</v>
      </c>
      <c r="B69" s="5">
        <f>INDEX(aseq, MOD(ROW()-54,COUNTA(aseq))+1)</f>
        <v>-1</v>
      </c>
      <c r="C69" s="5">
        <f>INDEX(hseq, MOD(ROW()-54,COUNTA(hseq))+1)</f>
        <v>-1</v>
      </c>
      <c r="D69" s="5">
        <f>FLOOR((ROW()-54)/COUNTA(coords),1)+1</f>
        <v>1</v>
      </c>
      <c r="E69" s="5" t="str">
        <f ca="1">IFERROR(INDEX(resource, MATCH(B69&amp;","&amp;C69,coords,0)),"Sea")</f>
        <v>Wood</v>
      </c>
      <c r="F69" s="5">
        <f ca="1">IFERROR(INDEX(strength, MATCH(B69&amp;","&amp;C69,coords,0)),0)</f>
        <v>4</v>
      </c>
      <c r="G69" s="5" t="str">
        <f t="shared" si="12"/>
        <v>-1,-1</v>
      </c>
      <c r="H69" s="5" t="str">
        <f t="shared" si="13"/>
        <v>0,-1</v>
      </c>
      <c r="I69" s="5" t="str">
        <f t="shared" si="14"/>
        <v>0,0</v>
      </c>
      <c r="J69" s="5">
        <f>B69+INDEX($P$41:$T$46, MATCH($D69, $O$41:$O$46, 0), MATCH(J$53, $P$47:$T$47, 0))</f>
        <v>0</v>
      </c>
      <c r="K69" s="5">
        <f>C69+INDEX($P$41:$T$46, MATCH($D69, $O$41:$O$46, 0), MATCH(K$53, $P$47:$T$47, 0))</f>
        <v>-1</v>
      </c>
      <c r="L69" s="5">
        <f>INDEX($P$41:$U$46, MATCH($D69, $O$41:$O$46, 0), MATCH(L$53, $P$47:$U$47, 0))</f>
        <v>3</v>
      </c>
      <c r="M69" s="5" t="str">
        <f ca="1">IFERROR(INDEX(resource, MATCH(J69&amp;","&amp;K69,coords,0)),"Sea")</f>
        <v>Brick</v>
      </c>
      <c r="N69" s="5">
        <f ca="1">IFERROR(INDEX(strength, MATCH(J69&amp;","&amp;K69,coords,0)),0)</f>
        <v>5</v>
      </c>
      <c r="O69" s="5">
        <f>B69+INDEX($P$41:$T$46, MATCH($D69, $O$41:$O$46, 0), MATCH(O$53, $P$47:$T$47, 0))</f>
        <v>0</v>
      </c>
      <c r="P69" s="5">
        <f>C69+INDEX($P$41:$T$46, MATCH($D69, $O$41:$O$46, 0), MATCH(P$53, $P$47:$T$47, 0))</f>
        <v>0</v>
      </c>
      <c r="Q69" s="5">
        <f>INDEX($P$41:$U$46, MATCH($D69, $O$41:$O$46, 0), MATCH(Q$53, $P$47:$U$47, 0))</f>
        <v>5</v>
      </c>
      <c r="R69" s="5" t="str">
        <f ca="1">IFERROR(INDEX(resource, MATCH(O69&amp;","&amp;P69,coords,0)),"Sea")</f>
        <v>Sheep</v>
      </c>
      <c r="S69" s="5">
        <f ca="1">IFERROR(INDEX(strength, MATCH(O69&amp;","&amp;P69,coords,0)),0)</f>
        <v>2</v>
      </c>
      <c r="T69" s="5">
        <f ca="1">F69+N69+S69</f>
        <v>11</v>
      </c>
      <c r="U69" s="5" t="str">
        <f ca="1">IFERROR(INDEX(port, MATCH(A69&amp;","&amp;D69, $AE$54:$AE$77, 0)),"")</f>
        <v/>
      </c>
      <c r="V69" t="str">
        <f t="array" ref="V69">INDEX($G69:$I69, MATCH(SMALL(COUNTIF($G69:$I69, "&lt;"&amp;$G69:$I69),1), COUNTIF($G69:$I69, "&lt;"&amp;$G69:$I69),0))&amp;"  "&amp;INDEX($G69:$I69, MATCH(SMALL(COUNTIF($G69:$I69, "&lt;"&amp;$G69:$I69),2), COUNTIF($G69:$I69, "&lt;"&amp;$G69:$I69),0))&amp;"  "&amp;INDEX($G69:$I69, MATCH(SMALL(COUNTIF($G69:$I69, "&lt;"&amp;$G69:$I69),3), COUNTIF($G69:$I69, "&lt;"&amp;$G69:$I69),0))</f>
        <v>-1,-1  0,-1  0,0</v>
      </c>
      <c r="W69" t="str">
        <f>IF(IFERROR(MATCH(V69, $V$53:V68, 0),0)&gt;0, "DUP","")</f>
        <v/>
      </c>
      <c r="X69" s="5">
        <v>9</v>
      </c>
      <c r="Y69" s="5">
        <v>4</v>
      </c>
      <c r="Z69" s="5" t="str">
        <f t="shared" si="15"/>
        <v>9,4</v>
      </c>
      <c r="AA69" s="5" t="s">
        <v>5</v>
      </c>
      <c r="AC69">
        <f ca="1">MOD(X69+AC$52*($AD$50-1)-1,AC$51)+1</f>
        <v>9</v>
      </c>
      <c r="AD69">
        <f ca="1">MOD(Y69+AD$52*($AD$50-1)-1,AD$51)+1</f>
        <v>4</v>
      </c>
      <c r="AE69" s="5" t="str">
        <f ca="1">AC69&amp;","&amp;AD69</f>
        <v>9,4</v>
      </c>
    </row>
    <row r="70" spans="1:31" x14ac:dyDescent="0.2">
      <c r="A70" s="5">
        <f>MOD(ROW()-54,COUNTA(coords))+1</f>
        <v>17</v>
      </c>
      <c r="B70" s="5">
        <f>INDEX(aseq, MOD(ROW()-54,COUNTA(aseq))+1)</f>
        <v>0</v>
      </c>
      <c r="C70" s="5">
        <f>INDEX(hseq, MOD(ROW()-54,COUNTA(hseq))+1)</f>
        <v>-1</v>
      </c>
      <c r="D70" s="5">
        <f>FLOOR((ROW()-54)/COUNTA(coords),1)+1</f>
        <v>1</v>
      </c>
      <c r="E70" s="5" t="str">
        <f ca="1">IFERROR(INDEX(resource, MATCH(B70&amp;","&amp;C70,coords,0)),"Sea")</f>
        <v>Brick</v>
      </c>
      <c r="F70" s="5">
        <f ca="1">IFERROR(INDEX(strength, MATCH(B70&amp;","&amp;C70,coords,0)),0)</f>
        <v>5</v>
      </c>
      <c r="G70" s="5" t="str">
        <f t="shared" si="12"/>
        <v>0,-1</v>
      </c>
      <c r="H70" s="5" t="str">
        <f t="shared" si="13"/>
        <v>1,-1</v>
      </c>
      <c r="I70" s="5" t="str">
        <f t="shared" si="14"/>
        <v>1,0</v>
      </c>
      <c r="J70" s="5">
        <f>B70+INDEX($P$41:$T$46, MATCH($D70, $O$41:$O$46, 0), MATCH(J$53, $P$47:$T$47, 0))</f>
        <v>1</v>
      </c>
      <c r="K70" s="5">
        <f>C70+INDEX($P$41:$T$46, MATCH($D70, $O$41:$O$46, 0), MATCH(K$53, $P$47:$T$47, 0))</f>
        <v>-1</v>
      </c>
      <c r="L70" s="5">
        <f>INDEX($P$41:$U$46, MATCH($D70, $O$41:$O$46, 0), MATCH(L$53, $P$47:$U$47, 0))</f>
        <v>3</v>
      </c>
      <c r="M70" s="5" t="str">
        <f ca="1">IFERROR(INDEX(resource, MATCH(J70&amp;","&amp;K70,coords,0)),"Sea")</f>
        <v>Wheat</v>
      </c>
      <c r="N70" s="5">
        <f ca="1">IFERROR(INDEX(strength, MATCH(J70&amp;","&amp;K70,coords,0)),0)</f>
        <v>2</v>
      </c>
      <c r="O70" s="5">
        <f>B70+INDEX($P$41:$T$46, MATCH($D70, $O$41:$O$46, 0), MATCH(O$53, $P$47:$T$47, 0))</f>
        <v>1</v>
      </c>
      <c r="P70" s="5">
        <f>C70+INDEX($P$41:$T$46, MATCH($D70, $O$41:$O$46, 0), MATCH(P$53, $P$47:$T$47, 0))</f>
        <v>0</v>
      </c>
      <c r="Q70" s="5">
        <f>INDEX($P$41:$U$46, MATCH($D70, $O$41:$O$46, 0), MATCH(Q$53, $P$47:$U$47, 0))</f>
        <v>5</v>
      </c>
      <c r="R70" s="5" t="str">
        <f ca="1">IFERROR(INDEX(resource, MATCH(O70&amp;","&amp;P70,coords,0)),"Sea")</f>
        <v>Brick</v>
      </c>
      <c r="S70" s="5">
        <f ca="1">IFERROR(INDEX(strength, MATCH(O70&amp;","&amp;P70,coords,0)),0)</f>
        <v>2</v>
      </c>
      <c r="T70" s="5">
        <f ca="1">F70+N70+S70</f>
        <v>9</v>
      </c>
      <c r="U70" s="5" t="str">
        <f ca="1">IFERROR(INDEX(port, MATCH(A70&amp;","&amp;D70, $AE$54:$AE$77, 0)),"")</f>
        <v/>
      </c>
      <c r="V70" t="str">
        <f t="array" ref="V70">INDEX($G70:$I70, MATCH(SMALL(COUNTIF($G70:$I70, "&lt;"&amp;$G70:$I70),1), COUNTIF($G70:$I70, "&lt;"&amp;$G70:$I70),0))&amp;"  "&amp;INDEX($G70:$I70, MATCH(SMALL(COUNTIF($G70:$I70, "&lt;"&amp;$G70:$I70),2), COUNTIF($G70:$I70, "&lt;"&amp;$G70:$I70),0))&amp;"  "&amp;INDEX($G70:$I70, MATCH(SMALL(COUNTIF($G70:$I70, "&lt;"&amp;$G70:$I70),3), COUNTIF($G70:$I70, "&lt;"&amp;$G70:$I70),0))</f>
        <v>0,-1  1,-1  1,0</v>
      </c>
      <c r="W70" t="str">
        <f>IF(IFERROR(MATCH(V70, $V$53:V69, 0),0)&gt;0, "DUP","")</f>
        <v/>
      </c>
      <c r="X70" s="5">
        <v>9</v>
      </c>
      <c r="Y70" s="5">
        <v>1</v>
      </c>
      <c r="Z70" s="5" t="str">
        <f t="shared" si="15"/>
        <v>9,1</v>
      </c>
      <c r="AA70" s="5" t="s">
        <v>7</v>
      </c>
      <c r="AC70">
        <f ca="1">MOD(X70+AC$52*($AD$50-1)-1,AC$51)+1</f>
        <v>9</v>
      </c>
      <c r="AD70">
        <f ca="1">MOD(Y70+AD$52*($AD$50-1)-1,AD$51)+1</f>
        <v>1</v>
      </c>
      <c r="AE70" s="5" t="str">
        <f ca="1">AC70&amp;","&amp;AD70</f>
        <v>9,1</v>
      </c>
    </row>
    <row r="71" spans="1:31" x14ac:dyDescent="0.2">
      <c r="A71" s="5">
        <f>MOD(ROW()-54,COUNTA(coords))+1</f>
        <v>18</v>
      </c>
      <c r="B71" s="5">
        <f>INDEX(aseq, MOD(ROW()-54,COUNTA(aseq))+1)</f>
        <v>1</v>
      </c>
      <c r="C71" s="5">
        <f>INDEX(hseq, MOD(ROW()-54,COUNTA(hseq))+1)</f>
        <v>0</v>
      </c>
      <c r="D71" s="5">
        <f>FLOOR((ROW()-54)/COUNTA(coords),1)+1</f>
        <v>1</v>
      </c>
      <c r="E71" s="5" t="str">
        <f ca="1">IFERROR(INDEX(resource, MATCH(B71&amp;","&amp;C71,coords,0)),"Sea")</f>
        <v>Brick</v>
      </c>
      <c r="F71" s="5">
        <f ca="1">IFERROR(INDEX(strength, MATCH(B71&amp;","&amp;C71,coords,0)),0)</f>
        <v>2</v>
      </c>
      <c r="G71" s="5" t="str">
        <f t="shared" si="12"/>
        <v>1,0</v>
      </c>
      <c r="H71" s="5" t="str">
        <f t="shared" si="13"/>
        <v>2,0</v>
      </c>
      <c r="I71" s="5" t="str">
        <f t="shared" si="14"/>
        <v>2,1</v>
      </c>
      <c r="J71" s="5">
        <f>B71+INDEX($P$41:$T$46, MATCH($D71, $O$41:$O$46, 0), MATCH(J$53, $P$47:$T$47, 0))</f>
        <v>2</v>
      </c>
      <c r="K71" s="5">
        <f>C71+INDEX($P$41:$T$46, MATCH($D71, $O$41:$O$46, 0), MATCH(K$53, $P$47:$T$47, 0))</f>
        <v>0</v>
      </c>
      <c r="L71" s="5">
        <f>INDEX($P$41:$U$46, MATCH($D71, $O$41:$O$46, 0), MATCH(L$53, $P$47:$U$47, 0))</f>
        <v>3</v>
      </c>
      <c r="M71" s="5" t="str">
        <f ca="1">IFERROR(INDEX(resource, MATCH(J71&amp;","&amp;K71,coords,0)),"Sea")</f>
        <v>Wheat</v>
      </c>
      <c r="N71" s="5">
        <f ca="1">IFERROR(INDEX(strength, MATCH(J71&amp;","&amp;K71,coords,0)),0)</f>
        <v>3</v>
      </c>
      <c r="O71" s="5">
        <f>B71+INDEX($P$41:$T$46, MATCH($D71, $O$41:$O$46, 0), MATCH(O$53, $P$47:$T$47, 0))</f>
        <v>2</v>
      </c>
      <c r="P71" s="5">
        <f>C71+INDEX($P$41:$T$46, MATCH($D71, $O$41:$O$46, 0), MATCH(P$53, $P$47:$T$47, 0))</f>
        <v>1</v>
      </c>
      <c r="Q71" s="5">
        <f>INDEX($P$41:$U$46, MATCH($D71, $O$41:$O$46, 0), MATCH(Q$53, $P$47:$U$47, 0))</f>
        <v>5</v>
      </c>
      <c r="R71" s="5" t="str">
        <f ca="1">IFERROR(INDEX(resource, MATCH(O71&amp;","&amp;P71,coords,0)),"Sea")</f>
        <v>Wood</v>
      </c>
      <c r="S71" s="5">
        <f ca="1">IFERROR(INDEX(strength, MATCH(O71&amp;","&amp;P71,coords,0)),0)</f>
        <v>5</v>
      </c>
      <c r="T71" s="5">
        <f ca="1">F71+N71+S71</f>
        <v>10</v>
      </c>
      <c r="U71" s="5" t="str">
        <f ca="1">IFERROR(INDEX(port, MATCH(A71&amp;","&amp;D71, $AE$54:$AE$77, 0)),"")</f>
        <v/>
      </c>
      <c r="V71" t="str">
        <f t="array" ref="V71">INDEX($G71:$I71, MATCH(SMALL(COUNTIF($G71:$I71, "&lt;"&amp;$G71:$I71),1), COUNTIF($G71:$I71, "&lt;"&amp;$G71:$I71),0))&amp;"  "&amp;INDEX($G71:$I71, MATCH(SMALL(COUNTIF($G71:$I71, "&lt;"&amp;$G71:$I71),2), COUNTIF($G71:$I71, "&lt;"&amp;$G71:$I71),0))&amp;"  "&amp;INDEX($G71:$I71, MATCH(SMALL(COUNTIF($G71:$I71, "&lt;"&amp;$G71:$I71),3), COUNTIF($G71:$I71, "&lt;"&amp;$G71:$I71),0))</f>
        <v>1,0  2,0  2,1</v>
      </c>
      <c r="W71" t="str">
        <f>IF(IFERROR(MATCH(V71, $V$53:V70, 0),0)&gt;0, "DUP","")</f>
        <v/>
      </c>
      <c r="X71" s="5">
        <v>10</v>
      </c>
      <c r="Y71" s="5">
        <v>5</v>
      </c>
      <c r="Z71" s="5" t="str">
        <f t="shared" si="15"/>
        <v>10,5</v>
      </c>
      <c r="AA71" s="5" t="s">
        <v>7</v>
      </c>
      <c r="AC71">
        <f ca="1">MOD(X71+AC$52*($AD$50-1)-1,AC$51)+1</f>
        <v>10</v>
      </c>
      <c r="AD71">
        <f ca="1">MOD(Y71+AD$52*($AD$50-1)-1,AD$51)+1</f>
        <v>5</v>
      </c>
      <c r="AE71" s="5" t="str">
        <f ca="1">AC71&amp;","&amp;AD71</f>
        <v>10,5</v>
      </c>
    </row>
    <row r="72" spans="1:31" x14ac:dyDescent="0.2">
      <c r="A72" s="5">
        <f>MOD(ROW()-54,COUNTA(coords))+1</f>
        <v>19</v>
      </c>
      <c r="B72" s="5">
        <f>INDEX(aseq, MOD(ROW()-54,COUNTA(aseq))+1)</f>
        <v>0</v>
      </c>
      <c r="C72" s="5">
        <f>INDEX(hseq, MOD(ROW()-54,COUNTA(hseq))+1)</f>
        <v>0</v>
      </c>
      <c r="D72" s="5">
        <f>FLOOR((ROW()-54)/COUNTA(coords),1)+1</f>
        <v>1</v>
      </c>
      <c r="E72" s="5" t="str">
        <f ca="1">IFERROR(INDEX(resource, MATCH(B72&amp;","&amp;C72,coords,0)),"Sea")</f>
        <v>Sheep</v>
      </c>
      <c r="F72" s="5">
        <f ca="1">IFERROR(INDEX(strength, MATCH(B72&amp;","&amp;C72,coords,0)),0)</f>
        <v>2</v>
      </c>
      <c r="G72" s="5" t="str">
        <f t="shared" si="12"/>
        <v>0,0</v>
      </c>
      <c r="H72" s="5" t="str">
        <f t="shared" si="13"/>
        <v>1,0</v>
      </c>
      <c r="I72" s="5" t="str">
        <f t="shared" si="14"/>
        <v>1,1</v>
      </c>
      <c r="J72" s="5">
        <f>B72+INDEX($P$41:$T$46, MATCH($D72, $O$41:$O$46, 0), MATCH(J$53, $P$47:$T$47, 0))</f>
        <v>1</v>
      </c>
      <c r="K72" s="5">
        <f>C72+INDEX($P$41:$T$46, MATCH($D72, $O$41:$O$46, 0), MATCH(K$53, $P$47:$T$47, 0))</f>
        <v>0</v>
      </c>
      <c r="L72" s="5">
        <f>INDEX($P$41:$U$46, MATCH($D72, $O$41:$O$46, 0), MATCH(L$53, $P$47:$U$47, 0))</f>
        <v>3</v>
      </c>
      <c r="M72" s="5" t="str">
        <f ca="1">IFERROR(INDEX(resource, MATCH(J72&amp;","&amp;K72,coords,0)),"Sea")</f>
        <v>Brick</v>
      </c>
      <c r="N72" s="5">
        <f ca="1">IFERROR(INDEX(strength, MATCH(J72&amp;","&amp;K72,coords,0)),0)</f>
        <v>2</v>
      </c>
      <c r="O72" s="5">
        <f>B72+INDEX($P$41:$T$46, MATCH($D72, $O$41:$O$46, 0), MATCH(O$53, $P$47:$T$47, 0))</f>
        <v>1</v>
      </c>
      <c r="P72" s="5">
        <f>C72+INDEX($P$41:$T$46, MATCH($D72, $O$41:$O$46, 0), MATCH(P$53, $P$47:$T$47, 0))</f>
        <v>1</v>
      </c>
      <c r="Q72" s="5">
        <f>INDEX($P$41:$U$46, MATCH($D72, $O$41:$O$46, 0), MATCH(Q$53, $P$47:$U$47, 0))</f>
        <v>5</v>
      </c>
      <c r="R72" s="5" t="str">
        <f ca="1">IFERROR(INDEX(resource, MATCH(O72&amp;","&amp;P72,coords,0)),"Sea")</f>
        <v>Sheep</v>
      </c>
      <c r="S72" s="5">
        <f ca="1">IFERROR(INDEX(strength, MATCH(O72&amp;","&amp;P72,coords,0)),0)</f>
        <v>3</v>
      </c>
      <c r="T72" s="5">
        <f ca="1">F72+N72+S72</f>
        <v>7</v>
      </c>
      <c r="U72" s="5" t="str">
        <f ca="1">IFERROR(INDEX(port, MATCH(A72&amp;","&amp;D72, $AE$54:$AE$77, 0)),"")</f>
        <v/>
      </c>
      <c r="V72" t="str">
        <f t="array" ref="V72">INDEX($G72:$I72, MATCH(SMALL(COUNTIF($G72:$I72, "&lt;"&amp;$G72:$I72),1), COUNTIF($G72:$I72, "&lt;"&amp;$G72:$I72),0))&amp;"  "&amp;INDEX($G72:$I72, MATCH(SMALL(COUNTIF($G72:$I72, "&lt;"&amp;$G72:$I72),2), COUNTIF($G72:$I72, "&lt;"&amp;$G72:$I72),0))&amp;"  "&amp;INDEX($G72:$I72, MATCH(SMALL(COUNTIF($G72:$I72, "&lt;"&amp;$G72:$I72),3), COUNTIF($G72:$I72, "&lt;"&amp;$G72:$I72),0))</f>
        <v>0,0  1,0  1,1</v>
      </c>
      <c r="W72" t="str">
        <f>IF(IFERROR(MATCH(V72, $V$53:V71, 0),0)&gt;0, "DUP","")</f>
        <v/>
      </c>
      <c r="X72" s="5">
        <v>10</v>
      </c>
      <c r="Y72" s="5">
        <v>6</v>
      </c>
      <c r="Z72" s="5" t="str">
        <f t="shared" si="15"/>
        <v>10,6</v>
      </c>
      <c r="AA72" s="5" t="s">
        <v>7</v>
      </c>
      <c r="AC72">
        <f ca="1">MOD(X72+AC$52*($AD$50-1)-1,AC$51)+1</f>
        <v>10</v>
      </c>
      <c r="AD72">
        <f ca="1">MOD(Y72+AD$52*($AD$50-1)-1,AD$51)+1</f>
        <v>6</v>
      </c>
      <c r="AE72" s="5" t="str">
        <f ca="1">AC72&amp;","&amp;AD72</f>
        <v>10,6</v>
      </c>
    </row>
    <row r="73" spans="1:31" x14ac:dyDescent="0.2">
      <c r="A73" s="5">
        <f>MOD(ROW()-54,COUNTA(coords))+1</f>
        <v>1</v>
      </c>
      <c r="B73" s="5">
        <f>INDEX(aseq, MOD(ROW()-54,COUNTA(aseq))+1)</f>
        <v>2</v>
      </c>
      <c r="C73" s="5">
        <f>INDEX(hseq, MOD(ROW()-54,COUNTA(hseq))+1)</f>
        <v>2</v>
      </c>
      <c r="D73" s="5">
        <f>FLOOR((ROW()-54)/COUNTA(coords),1)+1</f>
        <v>2</v>
      </c>
      <c r="E73" s="5" t="str">
        <f ca="1">IFERROR(INDEX(resource, MATCH(B73&amp;","&amp;C73,coords,0)),"Sea")</f>
        <v>Ore</v>
      </c>
      <c r="F73" s="5">
        <f ca="1">IFERROR(INDEX(strength, MATCH(B73&amp;","&amp;C73,coords,0)),0)</f>
        <v>4</v>
      </c>
      <c r="G73" s="5" t="str">
        <f t="shared" si="12"/>
        <v>2,2</v>
      </c>
      <c r="H73" s="5" t="str">
        <f t="shared" si="13"/>
        <v>3,3</v>
      </c>
      <c r="I73" s="5" t="str">
        <f t="shared" si="14"/>
        <v>2,3</v>
      </c>
      <c r="J73" s="5">
        <f>B73+INDEX($P$41:$T$46, MATCH($D73, $O$41:$O$46, 0), MATCH(J$53, $P$47:$T$47, 0))</f>
        <v>3</v>
      </c>
      <c r="K73" s="5">
        <f>C73+INDEX($P$41:$T$46, MATCH($D73, $O$41:$O$46, 0), MATCH(K$53, $P$47:$T$47, 0))</f>
        <v>3</v>
      </c>
      <c r="L73" s="5">
        <f>INDEX($P$41:$U$46, MATCH($D73, $O$41:$O$46, 0), MATCH(L$53, $P$47:$U$47, 0))</f>
        <v>4</v>
      </c>
      <c r="M73" s="5" t="str">
        <f>IFERROR(INDEX(resource, MATCH(J73&amp;","&amp;K73,coords,0)),"Sea")</f>
        <v>Sea</v>
      </c>
      <c r="N73" s="5">
        <f>IFERROR(INDEX(strength, MATCH(J73&amp;","&amp;K73,coords,0)),0)</f>
        <v>0</v>
      </c>
      <c r="O73" s="5">
        <f>B73+INDEX($P$41:$T$46, MATCH($D73, $O$41:$O$46, 0), MATCH(O$53, $P$47:$T$47, 0))</f>
        <v>2</v>
      </c>
      <c r="P73" s="5">
        <f>C73+INDEX($P$41:$T$46, MATCH($D73, $O$41:$O$46, 0), MATCH(P$53, $P$47:$T$47, 0))</f>
        <v>3</v>
      </c>
      <c r="Q73" s="5">
        <f>INDEX($P$41:$U$46, MATCH($D73, $O$41:$O$46, 0), MATCH(Q$53, $P$47:$U$47, 0))</f>
        <v>6</v>
      </c>
      <c r="R73" s="5" t="str">
        <f>IFERROR(INDEX(resource, MATCH(O73&amp;","&amp;P73,coords,0)),"Sea")</f>
        <v>Sea</v>
      </c>
      <c r="S73" s="5">
        <f>IFERROR(INDEX(strength, MATCH(O73&amp;","&amp;P73,coords,0)),0)</f>
        <v>0</v>
      </c>
      <c r="T73" s="5">
        <f ca="1">F73+N73+S73</f>
        <v>4</v>
      </c>
      <c r="U73" s="5" t="str">
        <f ca="1">IFERROR(INDEX(port, MATCH(A73&amp;","&amp;D73, $AE$54:$AE$77, 0)),"")</f>
        <v/>
      </c>
      <c r="V73" t="str">
        <f t="array" ref="V73">INDEX($G73:$I73, MATCH(SMALL(COUNTIF($G73:$I73, "&lt;"&amp;$G73:$I73),1), COUNTIF($G73:$I73, "&lt;"&amp;$G73:$I73),0))&amp;"  "&amp;INDEX($G73:$I73, MATCH(SMALL(COUNTIF($G73:$I73, "&lt;"&amp;$G73:$I73),2), COUNTIF($G73:$I73, "&lt;"&amp;$G73:$I73),0))&amp;"  "&amp;INDEX($G73:$I73, MATCH(SMALL(COUNTIF($G73:$I73, "&lt;"&amp;$G73:$I73),3), COUNTIF($G73:$I73, "&lt;"&amp;$G73:$I73),0))</f>
        <v>2,2  2,3  3,3</v>
      </c>
      <c r="W73" t="str">
        <f>IF(IFERROR(MATCH(V73, $V$53:V72, 0),0)&gt;0, "DUP","")</f>
        <v/>
      </c>
      <c r="X73" s="5">
        <v>11</v>
      </c>
      <c r="Y73" s="5">
        <v>6</v>
      </c>
      <c r="Z73" s="5" t="str">
        <f t="shared" si="15"/>
        <v>11,6</v>
      </c>
      <c r="AA73" s="5" t="s">
        <v>14</v>
      </c>
      <c r="AC73">
        <f ca="1">MOD(X73+AC$52*($AD$50-1)-1,AC$51)+1</f>
        <v>11</v>
      </c>
      <c r="AD73">
        <f ca="1">MOD(Y73+AD$52*($AD$50-1)-1,AD$51)+1</f>
        <v>6</v>
      </c>
      <c r="AE73" s="5" t="str">
        <f ca="1">AC73&amp;","&amp;AD73</f>
        <v>11,6</v>
      </c>
    </row>
    <row r="74" spans="1:31" x14ac:dyDescent="0.2">
      <c r="A74" s="5">
        <f>MOD(ROW()-54,COUNTA(coords))+1</f>
        <v>2</v>
      </c>
      <c r="B74" s="5">
        <f>INDEX(aseq, MOD(ROW()-54,COUNTA(aseq))+1)</f>
        <v>1</v>
      </c>
      <c r="C74" s="5">
        <f>INDEX(hseq, MOD(ROW()-54,COUNTA(hseq))+1)</f>
        <v>2</v>
      </c>
      <c r="D74" s="5">
        <f>FLOOR((ROW()-54)/COUNTA(coords),1)+1</f>
        <v>2</v>
      </c>
      <c r="E74" s="5" t="str">
        <f ca="1">IFERROR(INDEX(resource, MATCH(B74&amp;","&amp;C74,coords,0)),"Sea")</f>
        <v>Wheat</v>
      </c>
      <c r="F74" s="5">
        <f ca="1">IFERROR(INDEX(strength, MATCH(B74&amp;","&amp;C74,coords,0)),0)</f>
        <v>1</v>
      </c>
      <c r="G74" s="5" t="str">
        <f t="shared" si="12"/>
        <v>1,2</v>
      </c>
      <c r="H74" s="5" t="str">
        <f t="shared" si="13"/>
        <v>2,3</v>
      </c>
      <c r="I74" s="5" t="str">
        <f t="shared" si="14"/>
        <v>1,3</v>
      </c>
      <c r="J74" s="5">
        <f>B74+INDEX($P$41:$T$46, MATCH($D74, $O$41:$O$46, 0), MATCH(J$53, $P$47:$T$47, 0))</f>
        <v>2</v>
      </c>
      <c r="K74" s="5">
        <f>C74+INDEX($P$41:$T$46, MATCH($D74, $O$41:$O$46, 0), MATCH(K$53, $P$47:$T$47, 0))</f>
        <v>3</v>
      </c>
      <c r="L74" s="5">
        <f>INDEX($P$41:$U$46, MATCH($D74, $O$41:$O$46, 0), MATCH(L$53, $P$47:$U$47, 0))</f>
        <v>4</v>
      </c>
      <c r="M74" s="5" t="str">
        <f>IFERROR(INDEX(resource, MATCH(J74&amp;","&amp;K74,coords,0)),"Sea")</f>
        <v>Sea</v>
      </c>
      <c r="N74" s="5">
        <f>IFERROR(INDEX(strength, MATCH(J74&amp;","&amp;K74,coords,0)),0)</f>
        <v>0</v>
      </c>
      <c r="O74" s="5">
        <f>B74+INDEX($P$41:$T$46, MATCH($D74, $O$41:$O$46, 0), MATCH(O$53, $P$47:$T$47, 0))</f>
        <v>1</v>
      </c>
      <c r="P74" s="5">
        <f>C74+INDEX($P$41:$T$46, MATCH($D74, $O$41:$O$46, 0), MATCH(P$53, $P$47:$T$47, 0))</f>
        <v>3</v>
      </c>
      <c r="Q74" s="5">
        <f>INDEX($P$41:$U$46, MATCH($D74, $O$41:$O$46, 0), MATCH(Q$53, $P$47:$U$47, 0))</f>
        <v>6</v>
      </c>
      <c r="R74" s="5" t="str">
        <f>IFERROR(INDEX(resource, MATCH(O74&amp;","&amp;P74,coords,0)),"Sea")</f>
        <v>Sea</v>
      </c>
      <c r="S74" s="5">
        <f>IFERROR(INDEX(strength, MATCH(O74&amp;","&amp;P74,coords,0)),0)</f>
        <v>0</v>
      </c>
      <c r="T74" s="5">
        <f ca="1">F74+N74+S74</f>
        <v>1</v>
      </c>
      <c r="U74" s="5" t="str">
        <f ca="1">IFERROR(INDEX(port, MATCH(A74&amp;","&amp;D74, $AE$54:$AE$77, 0)),"")</f>
        <v>Sheep</v>
      </c>
      <c r="V74" t="str">
        <f t="array" ref="V74">INDEX($G74:$I74, MATCH(SMALL(COUNTIF($G74:$I74, "&lt;"&amp;$G74:$I74),1), COUNTIF($G74:$I74, "&lt;"&amp;$G74:$I74),0))&amp;"  "&amp;INDEX($G74:$I74, MATCH(SMALL(COUNTIF($G74:$I74, "&lt;"&amp;$G74:$I74),2), COUNTIF($G74:$I74, "&lt;"&amp;$G74:$I74),0))&amp;"  "&amp;INDEX($G74:$I74, MATCH(SMALL(COUNTIF($G74:$I74, "&lt;"&amp;$G74:$I74),3), COUNTIF($G74:$I74, "&lt;"&amp;$G74:$I74),0))</f>
        <v>1,2  1,3  2,3</v>
      </c>
      <c r="W74" t="str">
        <f>IF(IFERROR(MATCH(V74, $V$53:V73, 0),0)&gt;0, "DUP","")</f>
        <v/>
      </c>
      <c r="X74" s="5">
        <v>11</v>
      </c>
      <c r="Y74" s="5">
        <v>1</v>
      </c>
      <c r="Z74" s="5" t="str">
        <f t="shared" si="15"/>
        <v>11,1</v>
      </c>
      <c r="AA74" s="5" t="s">
        <v>14</v>
      </c>
      <c r="AC74">
        <f ca="1">MOD(X74+AC$52*($AD$50-1)-1,AC$51)+1</f>
        <v>11</v>
      </c>
      <c r="AD74">
        <f ca="1">MOD(Y74+AD$52*($AD$50-1)-1,AD$51)+1</f>
        <v>1</v>
      </c>
      <c r="AE74" s="5" t="str">
        <f ca="1">AC74&amp;","&amp;AD74</f>
        <v>11,1</v>
      </c>
    </row>
    <row r="75" spans="1:31" x14ac:dyDescent="0.2">
      <c r="A75" s="5">
        <f>MOD(ROW()-54,COUNTA(coords))+1</f>
        <v>3</v>
      </c>
      <c r="B75" s="5">
        <f>INDEX(aseq, MOD(ROW()-54,COUNTA(aseq))+1)</f>
        <v>0</v>
      </c>
      <c r="C75" s="5">
        <f>INDEX(hseq, MOD(ROW()-54,COUNTA(hseq))+1)</f>
        <v>2</v>
      </c>
      <c r="D75" s="5">
        <f>FLOOR((ROW()-54)/COUNTA(coords),1)+1</f>
        <v>2</v>
      </c>
      <c r="E75" s="5" t="str">
        <f ca="1">IFERROR(INDEX(resource, MATCH(B75&amp;","&amp;C75,coords,0)),"Sea")</f>
        <v>Wheat</v>
      </c>
      <c r="F75" s="5">
        <f ca="1">IFERROR(INDEX(strength, MATCH(B75&amp;","&amp;C75,coords,0)),0)</f>
        <v>5</v>
      </c>
      <c r="G75" s="5" t="str">
        <f t="shared" si="12"/>
        <v>0,2</v>
      </c>
      <c r="H75" s="5" t="str">
        <f t="shared" si="13"/>
        <v>1,3</v>
      </c>
      <c r="I75" s="5" t="str">
        <f t="shared" si="14"/>
        <v>0,3</v>
      </c>
      <c r="J75" s="5">
        <f>B75+INDEX($P$41:$T$46, MATCH($D75, $O$41:$O$46, 0), MATCH(J$53, $P$47:$T$47, 0))</f>
        <v>1</v>
      </c>
      <c r="K75" s="5">
        <f>C75+INDEX($P$41:$T$46, MATCH($D75, $O$41:$O$46, 0), MATCH(K$53, $P$47:$T$47, 0))</f>
        <v>3</v>
      </c>
      <c r="L75" s="5">
        <f>INDEX($P$41:$U$46, MATCH($D75, $O$41:$O$46, 0), MATCH(L$53, $P$47:$U$47, 0))</f>
        <v>4</v>
      </c>
      <c r="M75" s="5" t="str">
        <f>IFERROR(INDEX(resource, MATCH(J75&amp;","&amp;K75,coords,0)),"Sea")</f>
        <v>Sea</v>
      </c>
      <c r="N75" s="5">
        <f>IFERROR(INDEX(strength, MATCH(J75&amp;","&amp;K75,coords,0)),0)</f>
        <v>0</v>
      </c>
      <c r="O75" s="5">
        <f>B75+INDEX($P$41:$T$46, MATCH($D75, $O$41:$O$46, 0), MATCH(O$53, $P$47:$T$47, 0))</f>
        <v>0</v>
      </c>
      <c r="P75" s="5">
        <f>C75+INDEX($P$41:$T$46, MATCH($D75, $O$41:$O$46, 0), MATCH(P$53, $P$47:$T$47, 0))</f>
        <v>3</v>
      </c>
      <c r="Q75" s="5">
        <f>INDEX($P$41:$U$46, MATCH($D75, $O$41:$O$46, 0), MATCH(Q$53, $P$47:$U$47, 0))</f>
        <v>6</v>
      </c>
      <c r="R75" s="5" t="str">
        <f>IFERROR(INDEX(resource, MATCH(O75&amp;","&amp;P75,coords,0)),"Sea")</f>
        <v>Sea</v>
      </c>
      <c r="S75" s="5">
        <f>IFERROR(INDEX(strength, MATCH(O75&amp;","&amp;P75,coords,0)),0)</f>
        <v>0</v>
      </c>
      <c r="T75" s="5">
        <f ca="1">F75+N75+S75</f>
        <v>5</v>
      </c>
      <c r="U75" s="5" t="str">
        <f ca="1">IFERROR(INDEX(port, MATCH(A75&amp;","&amp;D75, $AE$54:$AE$77, 0)),"")</f>
        <v>Random</v>
      </c>
      <c r="V75" t="str">
        <f t="array" ref="V75">INDEX($G75:$I75, MATCH(SMALL(COUNTIF($G75:$I75, "&lt;"&amp;$G75:$I75),1), COUNTIF($G75:$I75, "&lt;"&amp;$G75:$I75),0))&amp;"  "&amp;INDEX($G75:$I75, MATCH(SMALL(COUNTIF($G75:$I75, "&lt;"&amp;$G75:$I75),2), COUNTIF($G75:$I75, "&lt;"&amp;$G75:$I75),0))&amp;"  "&amp;INDEX($G75:$I75, MATCH(SMALL(COUNTIF($G75:$I75, "&lt;"&amp;$G75:$I75),3), COUNTIF($G75:$I75, "&lt;"&amp;$G75:$I75),0))</f>
        <v>0,2  0,3  1,3</v>
      </c>
      <c r="W75" t="str">
        <f>IF(IFERROR(MATCH(V75, $V$53:V74, 0),0)&gt;0, "DUP","")</f>
        <v/>
      </c>
      <c r="X75" s="5">
        <v>12</v>
      </c>
      <c r="Y75" s="5">
        <v>1</v>
      </c>
      <c r="Z75" s="5" t="str">
        <f t="shared" si="15"/>
        <v>12,1</v>
      </c>
      <c r="AA75" s="5" t="s">
        <v>14</v>
      </c>
      <c r="AC75">
        <f ca="1">MOD(X75+AC$52*($AD$50-1)-1,AC$51)+1</f>
        <v>12</v>
      </c>
      <c r="AD75">
        <f ca="1">MOD(Y75+AD$52*($AD$50-1)-1,AD$51)+1</f>
        <v>1</v>
      </c>
      <c r="AE75" s="5" t="str">
        <f ca="1">AC75&amp;","&amp;AD75</f>
        <v>12,1</v>
      </c>
    </row>
    <row r="76" spans="1:31" x14ac:dyDescent="0.2">
      <c r="A76" s="5">
        <f>MOD(ROW()-54,COUNTA(coords))+1</f>
        <v>4</v>
      </c>
      <c r="B76" s="5">
        <f>INDEX(aseq, MOD(ROW()-54,COUNTA(aseq))+1)</f>
        <v>-1</v>
      </c>
      <c r="C76" s="5">
        <f>INDEX(hseq, MOD(ROW()-54,COUNTA(hseq))+1)</f>
        <v>1</v>
      </c>
      <c r="D76" s="5">
        <f>FLOOR((ROW()-54)/COUNTA(coords),1)+1</f>
        <v>2</v>
      </c>
      <c r="E76" s="5" t="str">
        <f ca="1">IFERROR(INDEX(resource, MATCH(B76&amp;","&amp;C76,coords,0)),"Sea")</f>
        <v>Desert</v>
      </c>
      <c r="F76" s="5">
        <f ca="1">IFERROR(INDEX(strength, MATCH(B76&amp;","&amp;C76,coords,0)),0)</f>
        <v>0</v>
      </c>
      <c r="G76" s="5" t="str">
        <f t="shared" si="12"/>
        <v>-1,1</v>
      </c>
      <c r="H76" s="5" t="str">
        <f t="shared" si="13"/>
        <v>0,2</v>
      </c>
      <c r="I76" s="5" t="str">
        <f t="shared" si="14"/>
        <v>-1,2</v>
      </c>
      <c r="J76" s="5">
        <f>B76+INDEX($P$41:$T$46, MATCH($D76, $O$41:$O$46, 0), MATCH(J$53, $P$47:$T$47, 0))</f>
        <v>0</v>
      </c>
      <c r="K76" s="5">
        <f>C76+INDEX($P$41:$T$46, MATCH($D76, $O$41:$O$46, 0), MATCH(K$53, $P$47:$T$47, 0))</f>
        <v>2</v>
      </c>
      <c r="L76" s="5">
        <f>INDEX($P$41:$U$46, MATCH($D76, $O$41:$O$46, 0), MATCH(L$53, $P$47:$U$47, 0))</f>
        <v>4</v>
      </c>
      <c r="M76" s="5" t="str">
        <f ca="1">IFERROR(INDEX(resource, MATCH(J76&amp;","&amp;K76,coords,0)),"Sea")</f>
        <v>Wheat</v>
      </c>
      <c r="N76" s="5">
        <f ca="1">IFERROR(INDEX(strength, MATCH(J76&amp;","&amp;K76,coords,0)),0)</f>
        <v>5</v>
      </c>
      <c r="O76" s="5">
        <f>B76+INDEX($P$41:$T$46, MATCH($D76, $O$41:$O$46, 0), MATCH(O$53, $P$47:$T$47, 0))</f>
        <v>-1</v>
      </c>
      <c r="P76" s="5">
        <f>C76+INDEX($P$41:$T$46, MATCH($D76, $O$41:$O$46, 0), MATCH(P$53, $P$47:$T$47, 0))</f>
        <v>2</v>
      </c>
      <c r="Q76" s="5">
        <f>INDEX($P$41:$U$46, MATCH($D76, $O$41:$O$46, 0), MATCH(Q$53, $P$47:$U$47, 0))</f>
        <v>6</v>
      </c>
      <c r="R76" s="5" t="str">
        <f>IFERROR(INDEX(resource, MATCH(O76&amp;","&amp;P76,coords,0)),"Sea")</f>
        <v>Sea</v>
      </c>
      <c r="S76" s="5">
        <f>IFERROR(INDEX(strength, MATCH(O76&amp;","&amp;P76,coords,0)),0)</f>
        <v>0</v>
      </c>
      <c r="T76" s="5">
        <f ca="1">F76+N76+S76</f>
        <v>5</v>
      </c>
      <c r="U76" s="5" t="str">
        <f ca="1">IFERROR(INDEX(port, MATCH(A76&amp;","&amp;D76, $AE$54:$AE$77, 0)),"")</f>
        <v/>
      </c>
      <c r="V76" t="str">
        <f t="array" ref="V76">INDEX($G76:$I76, MATCH(SMALL(COUNTIF($G76:$I76, "&lt;"&amp;$G76:$I76),1), COUNTIF($G76:$I76, "&lt;"&amp;$G76:$I76),0))&amp;"  "&amp;INDEX($G76:$I76, MATCH(SMALL(COUNTIF($G76:$I76, "&lt;"&amp;$G76:$I76),2), COUNTIF($G76:$I76, "&lt;"&amp;$G76:$I76),0))&amp;"  "&amp;INDEX($G76:$I76, MATCH(SMALL(COUNTIF($G76:$I76, "&lt;"&amp;$G76:$I76),3), COUNTIF($G76:$I76, "&lt;"&amp;$G76:$I76),0))</f>
        <v>-1,1  -1,2  0,2</v>
      </c>
      <c r="W76" t="str">
        <f>IF(IFERROR(MATCH(V76, $V$53:V75, 0),0)&gt;0, "DUP","")</f>
        <v/>
      </c>
      <c r="X76" s="5">
        <v>12</v>
      </c>
      <c r="Y76" s="5">
        <v>2</v>
      </c>
      <c r="Z76" s="5" t="str">
        <f t="shared" si="15"/>
        <v>12,2</v>
      </c>
      <c r="AA76" s="5" t="s">
        <v>14</v>
      </c>
      <c r="AC76">
        <f ca="1">MOD(X76+AC$52*($AD$50-1)-1,AC$51)+1</f>
        <v>12</v>
      </c>
      <c r="AD76">
        <f ca="1">MOD(Y76+AD$52*($AD$50-1)-1,AD$51)+1</f>
        <v>2</v>
      </c>
      <c r="AE76" s="5" t="str">
        <f ca="1">AC76&amp;","&amp;AD76</f>
        <v>12,2</v>
      </c>
    </row>
    <row r="77" spans="1:31" x14ac:dyDescent="0.2">
      <c r="A77" s="5">
        <f>MOD(ROW()-54,COUNTA(coords))+1</f>
        <v>5</v>
      </c>
      <c r="B77" s="5">
        <f>INDEX(aseq, MOD(ROW()-54,COUNTA(aseq))+1)</f>
        <v>-2</v>
      </c>
      <c r="C77" s="5">
        <f>INDEX(hseq, MOD(ROW()-54,COUNTA(hseq))+1)</f>
        <v>0</v>
      </c>
      <c r="D77" s="5">
        <f>FLOOR((ROW()-54)/COUNTA(coords),1)+1</f>
        <v>2</v>
      </c>
      <c r="E77" s="5" t="str">
        <f ca="1">IFERROR(INDEX(resource, MATCH(B77&amp;","&amp;C77,coords,0)),"Sea")</f>
        <v>Sheep</v>
      </c>
      <c r="F77" s="5">
        <f ca="1">IFERROR(INDEX(strength, MATCH(B77&amp;","&amp;C77,coords,0)),0)</f>
        <v>2</v>
      </c>
      <c r="G77" s="5" t="str">
        <f t="shared" si="12"/>
        <v>-2,0</v>
      </c>
      <c r="H77" s="5" t="str">
        <f t="shared" si="13"/>
        <v>-1,1</v>
      </c>
      <c r="I77" s="5" t="str">
        <f t="shared" si="14"/>
        <v>-2,1</v>
      </c>
      <c r="J77" s="5">
        <f>B77+INDEX($P$41:$T$46, MATCH($D77, $O$41:$O$46, 0), MATCH(J$53, $P$47:$T$47, 0))</f>
        <v>-1</v>
      </c>
      <c r="K77" s="5">
        <f>C77+INDEX($P$41:$T$46, MATCH($D77, $O$41:$O$46, 0), MATCH(K$53, $P$47:$T$47, 0))</f>
        <v>1</v>
      </c>
      <c r="L77" s="5">
        <f>INDEX($P$41:$U$46, MATCH($D77, $O$41:$O$46, 0), MATCH(L$53, $P$47:$U$47, 0))</f>
        <v>4</v>
      </c>
      <c r="M77" s="5" t="str">
        <f ca="1">IFERROR(INDEX(resource, MATCH(J77&amp;","&amp;K77,coords,0)),"Sea")</f>
        <v>Desert</v>
      </c>
      <c r="N77" s="5">
        <f ca="1">IFERROR(INDEX(strength, MATCH(J77&amp;","&amp;K77,coords,0)),0)</f>
        <v>0</v>
      </c>
      <c r="O77" s="5">
        <f>B77+INDEX($P$41:$T$46, MATCH($D77, $O$41:$O$46, 0), MATCH(O$53, $P$47:$T$47, 0))</f>
        <v>-2</v>
      </c>
      <c r="P77" s="5">
        <f>C77+INDEX($P$41:$T$46, MATCH($D77, $O$41:$O$46, 0), MATCH(P$53, $P$47:$T$47, 0))</f>
        <v>1</v>
      </c>
      <c r="Q77" s="5">
        <f>INDEX($P$41:$U$46, MATCH($D77, $O$41:$O$46, 0), MATCH(Q$53, $P$47:$U$47, 0))</f>
        <v>6</v>
      </c>
      <c r="R77" s="5" t="str">
        <f>IFERROR(INDEX(resource, MATCH(O77&amp;","&amp;P77,coords,0)),"Sea")</f>
        <v>Sea</v>
      </c>
      <c r="S77" s="5">
        <f>IFERROR(INDEX(strength, MATCH(O77&amp;","&amp;P77,coords,0)),0)</f>
        <v>0</v>
      </c>
      <c r="T77" s="5">
        <f ca="1">F77+N77+S77</f>
        <v>2</v>
      </c>
      <c r="U77" s="5" t="str">
        <f ca="1">IFERROR(INDEX(port, MATCH(A77&amp;","&amp;D77, $AE$54:$AE$77, 0)),"")</f>
        <v>Ore</v>
      </c>
      <c r="V77" t="str">
        <f t="array" ref="V77">INDEX($G77:$I77, MATCH(SMALL(COUNTIF($G77:$I77, "&lt;"&amp;$G77:$I77),1), COUNTIF($G77:$I77, "&lt;"&amp;$G77:$I77),0))&amp;"  "&amp;INDEX($G77:$I77, MATCH(SMALL(COUNTIF($G77:$I77, "&lt;"&amp;$G77:$I77),2), COUNTIF($G77:$I77, "&lt;"&amp;$G77:$I77),0))&amp;"  "&amp;INDEX($G77:$I77, MATCH(SMALL(COUNTIF($G77:$I77, "&lt;"&amp;$G77:$I77),3), COUNTIF($G77:$I77, "&lt;"&amp;$G77:$I77),0))</f>
        <v>-1,1  -2,0  -2,1</v>
      </c>
      <c r="W77" t="str">
        <f>IF(IFERROR(MATCH(V77, $V$53:V76, 0),0)&gt;0, "DUP","")</f>
        <v/>
      </c>
      <c r="X77" s="5">
        <v>1</v>
      </c>
      <c r="Y77" s="5">
        <v>6</v>
      </c>
      <c r="Z77" s="5" t="str">
        <f t="shared" si="15"/>
        <v>1,6</v>
      </c>
      <c r="AA77" s="5" t="s">
        <v>14</v>
      </c>
      <c r="AC77">
        <f ca="1">MOD(X77+AC$52*($AD$50-1)-1,AC$51)+1</f>
        <v>1</v>
      </c>
      <c r="AD77">
        <f ca="1">MOD(Y77+AD$52*($AD$50-1)-1,AD$51)+1</f>
        <v>6</v>
      </c>
      <c r="AE77" s="5" t="str">
        <f ca="1">AC77&amp;","&amp;AD77</f>
        <v>1,6</v>
      </c>
    </row>
    <row r="78" spans="1:31" x14ac:dyDescent="0.2">
      <c r="A78" s="5">
        <f>MOD(ROW()-54,COUNTA(coords))+1</f>
        <v>6</v>
      </c>
      <c r="B78" s="5">
        <f>INDEX(aseq, MOD(ROW()-54,COUNTA(aseq))+1)</f>
        <v>-2</v>
      </c>
      <c r="C78" s="5">
        <f>INDEX(hseq, MOD(ROW()-54,COUNTA(hseq))+1)</f>
        <v>-1</v>
      </c>
      <c r="D78" s="5">
        <f>FLOOR((ROW()-54)/COUNTA(coords),1)+1</f>
        <v>2</v>
      </c>
      <c r="E78" s="5" t="str">
        <f ca="1">IFERROR(INDEX(resource, MATCH(B78&amp;","&amp;C78,coords,0)),"Sea")</f>
        <v>Sheep</v>
      </c>
      <c r="F78" s="5">
        <f ca="1">IFERROR(INDEX(strength, MATCH(B78&amp;","&amp;C78,coords,0)),0)</f>
        <v>5</v>
      </c>
      <c r="G78" s="5" t="str">
        <f t="shared" si="12"/>
        <v>-2,-1</v>
      </c>
      <c r="H78" s="5" t="str">
        <f t="shared" si="13"/>
        <v>-1,0</v>
      </c>
      <c r="I78" s="5" t="str">
        <f t="shared" si="14"/>
        <v>-2,0</v>
      </c>
      <c r="J78" s="5">
        <f>B78+INDEX($P$41:$T$46, MATCH($D78, $O$41:$O$46, 0), MATCH(J$53, $P$47:$T$47, 0))</f>
        <v>-1</v>
      </c>
      <c r="K78" s="5">
        <f>C78+INDEX($P$41:$T$46, MATCH($D78, $O$41:$O$46, 0), MATCH(K$53, $P$47:$T$47, 0))</f>
        <v>0</v>
      </c>
      <c r="L78" s="5">
        <f>INDEX($P$41:$U$46, MATCH($D78, $O$41:$O$46, 0), MATCH(L$53, $P$47:$U$47, 0))</f>
        <v>4</v>
      </c>
      <c r="M78" s="5" t="str">
        <f ca="1">IFERROR(INDEX(resource, MATCH(J78&amp;","&amp;K78,coords,0)),"Sea")</f>
        <v>Wood</v>
      </c>
      <c r="N78" s="5">
        <f ca="1">IFERROR(INDEX(strength, MATCH(J78&amp;","&amp;K78,coords,0)),0)</f>
        <v>3</v>
      </c>
      <c r="O78" s="5">
        <f>B78+INDEX($P$41:$T$46, MATCH($D78, $O$41:$O$46, 0), MATCH(O$53, $P$47:$T$47, 0))</f>
        <v>-2</v>
      </c>
      <c r="P78" s="5">
        <f>C78+INDEX($P$41:$T$46, MATCH($D78, $O$41:$O$46, 0), MATCH(P$53, $P$47:$T$47, 0))</f>
        <v>0</v>
      </c>
      <c r="Q78" s="5">
        <f>INDEX($P$41:$U$46, MATCH($D78, $O$41:$O$46, 0), MATCH(Q$53, $P$47:$U$47, 0))</f>
        <v>6</v>
      </c>
      <c r="R78" s="5" t="str">
        <f ca="1">IFERROR(INDEX(resource, MATCH(O78&amp;","&amp;P78,coords,0)),"Sea")</f>
        <v>Sheep</v>
      </c>
      <c r="S78" s="5">
        <f ca="1">IFERROR(INDEX(strength, MATCH(O78&amp;","&amp;P78,coords,0)),0)</f>
        <v>2</v>
      </c>
      <c r="T78" s="5">
        <f ca="1">F78+N78+S78</f>
        <v>10</v>
      </c>
      <c r="U78" s="5" t="str">
        <f ca="1">IFERROR(INDEX(port, MATCH(A78&amp;","&amp;D78, $AE$54:$AE$77, 0)),"")</f>
        <v/>
      </c>
      <c r="V78" t="str">
        <f t="array" ref="V78">INDEX($G78:$I78, MATCH(SMALL(COUNTIF($G78:$I78, "&lt;"&amp;$G78:$I78),1), COUNTIF($G78:$I78, "&lt;"&amp;$G78:$I78),0))&amp;"  "&amp;INDEX($G78:$I78, MATCH(SMALL(COUNTIF($G78:$I78, "&lt;"&amp;$G78:$I78),2), COUNTIF($G78:$I78, "&lt;"&amp;$G78:$I78),0))&amp;"  "&amp;INDEX($G78:$I78, MATCH(SMALL(COUNTIF($G78:$I78, "&lt;"&amp;$G78:$I78),3), COUNTIF($G78:$I78, "&lt;"&amp;$G78:$I78),0))</f>
        <v>-1,0  -2,-1  -2,0</v>
      </c>
      <c r="W78" t="str">
        <f>IF(IFERROR(MATCH(V78, $V$53:V77, 0),0)&gt;0, "DUP","")</f>
        <v/>
      </c>
    </row>
    <row r="79" spans="1:31" x14ac:dyDescent="0.2">
      <c r="A79" s="5">
        <f>MOD(ROW()-54,COUNTA(coords))+1</f>
        <v>7</v>
      </c>
      <c r="B79" s="5">
        <f>INDEX(aseq, MOD(ROW()-54,COUNTA(aseq))+1)</f>
        <v>-2</v>
      </c>
      <c r="C79" s="5">
        <f>INDEX(hseq, MOD(ROW()-54,COUNTA(hseq))+1)</f>
        <v>-2</v>
      </c>
      <c r="D79" s="5">
        <f>FLOOR((ROW()-54)/COUNTA(coords),1)+1</f>
        <v>2</v>
      </c>
      <c r="E79" s="5" t="str">
        <f ca="1">IFERROR(INDEX(resource, MATCH(B79&amp;","&amp;C79,coords,0)),"Sea")</f>
        <v>Ore</v>
      </c>
      <c r="F79" s="5">
        <f ca="1">IFERROR(INDEX(strength, MATCH(B79&amp;","&amp;C79,coords,0)),0)</f>
        <v>3</v>
      </c>
      <c r="G79" s="5" t="str">
        <f t="shared" si="12"/>
        <v>-2,-2</v>
      </c>
      <c r="H79" s="5" t="str">
        <f t="shared" si="13"/>
        <v>-1,-1</v>
      </c>
      <c r="I79" s="5" t="str">
        <f t="shared" si="14"/>
        <v>-2,-1</v>
      </c>
      <c r="J79" s="5">
        <f>B79+INDEX($P$41:$T$46, MATCH($D79, $O$41:$O$46, 0), MATCH(J$53, $P$47:$T$47, 0))</f>
        <v>-1</v>
      </c>
      <c r="K79" s="5">
        <f>C79+INDEX($P$41:$T$46, MATCH($D79, $O$41:$O$46, 0), MATCH(K$53, $P$47:$T$47, 0))</f>
        <v>-1</v>
      </c>
      <c r="L79" s="5">
        <f>INDEX($P$41:$U$46, MATCH($D79, $O$41:$O$46, 0), MATCH(L$53, $P$47:$U$47, 0))</f>
        <v>4</v>
      </c>
      <c r="M79" s="5" t="str">
        <f ca="1">IFERROR(INDEX(resource, MATCH(J79&amp;","&amp;K79,coords,0)),"Sea")</f>
        <v>Wood</v>
      </c>
      <c r="N79" s="5">
        <f ca="1">IFERROR(INDEX(strength, MATCH(J79&amp;","&amp;K79,coords,0)),0)</f>
        <v>4</v>
      </c>
      <c r="O79" s="5">
        <f>B79+INDEX($P$41:$T$46, MATCH($D79, $O$41:$O$46, 0), MATCH(O$53, $P$47:$T$47, 0))</f>
        <v>-2</v>
      </c>
      <c r="P79" s="5">
        <f>C79+INDEX($P$41:$T$46, MATCH($D79, $O$41:$O$46, 0), MATCH(P$53, $P$47:$T$47, 0))</f>
        <v>-1</v>
      </c>
      <c r="Q79" s="5">
        <f>INDEX($P$41:$U$46, MATCH($D79, $O$41:$O$46, 0), MATCH(Q$53, $P$47:$U$47, 0))</f>
        <v>6</v>
      </c>
      <c r="R79" s="5" t="str">
        <f ca="1">IFERROR(INDEX(resource, MATCH(O79&amp;","&amp;P79,coords,0)),"Sea")</f>
        <v>Sheep</v>
      </c>
      <c r="S79" s="5">
        <f ca="1">IFERROR(INDEX(strength, MATCH(O79&amp;","&amp;P79,coords,0)),0)</f>
        <v>5</v>
      </c>
      <c r="T79" s="5">
        <f ca="1">F79+N79+S79</f>
        <v>12</v>
      </c>
      <c r="U79" s="5" t="str">
        <f ca="1">IFERROR(INDEX(port, MATCH(A79&amp;","&amp;D79, $AE$54:$AE$77, 0)),"")</f>
        <v/>
      </c>
      <c r="V79" t="str">
        <f t="array" ref="V79">INDEX($G79:$I79, MATCH(SMALL(COUNTIF($G79:$I79, "&lt;"&amp;$G79:$I79),1), COUNTIF($G79:$I79, "&lt;"&amp;$G79:$I79),0))&amp;"  "&amp;INDEX($G79:$I79, MATCH(SMALL(COUNTIF($G79:$I79, "&lt;"&amp;$G79:$I79),2), COUNTIF($G79:$I79, "&lt;"&amp;$G79:$I79),0))&amp;"  "&amp;INDEX($G79:$I79, MATCH(SMALL(COUNTIF($G79:$I79, "&lt;"&amp;$G79:$I79),3), COUNTIF($G79:$I79, "&lt;"&amp;$G79:$I79),0))</f>
        <v>-1,-1  -2,-1  -2,-2</v>
      </c>
      <c r="W79" t="str">
        <f>IF(IFERROR(MATCH(V79, $V$53:V78, 0),0)&gt;0, "DUP","")</f>
        <v/>
      </c>
    </row>
    <row r="80" spans="1:31" x14ac:dyDescent="0.2">
      <c r="A80" s="5">
        <f>MOD(ROW()-54,COUNTA(coords))+1</f>
        <v>8</v>
      </c>
      <c r="B80" s="5">
        <f>INDEX(aseq, MOD(ROW()-54,COUNTA(aseq))+1)</f>
        <v>-1</v>
      </c>
      <c r="C80" s="5">
        <f>INDEX(hseq, MOD(ROW()-54,COUNTA(hseq))+1)</f>
        <v>-2</v>
      </c>
      <c r="D80" s="5">
        <f>FLOOR((ROW()-54)/COUNTA(coords),1)+1</f>
        <v>2</v>
      </c>
      <c r="E80" s="5" t="str">
        <f ca="1">IFERROR(INDEX(resource, MATCH(B80&amp;","&amp;C80,coords,0)),"Sea")</f>
        <v>Ore</v>
      </c>
      <c r="F80" s="5">
        <f ca="1">IFERROR(INDEX(strength, MATCH(B80&amp;","&amp;C80,coords,0)),0)</f>
        <v>4</v>
      </c>
      <c r="G80" s="5" t="str">
        <f t="shared" si="12"/>
        <v>-1,-2</v>
      </c>
      <c r="H80" s="5" t="str">
        <f t="shared" si="13"/>
        <v>0,-1</v>
      </c>
      <c r="I80" s="5" t="str">
        <f t="shared" si="14"/>
        <v>-1,-1</v>
      </c>
      <c r="J80" s="5">
        <f>B80+INDEX($P$41:$T$46, MATCH($D80, $O$41:$O$46, 0), MATCH(J$53, $P$47:$T$47, 0))</f>
        <v>0</v>
      </c>
      <c r="K80" s="5">
        <f>C80+INDEX($P$41:$T$46, MATCH($D80, $O$41:$O$46, 0), MATCH(K$53, $P$47:$T$47, 0))</f>
        <v>-1</v>
      </c>
      <c r="L80" s="5">
        <f>INDEX($P$41:$U$46, MATCH($D80, $O$41:$O$46, 0), MATCH(L$53, $P$47:$U$47, 0))</f>
        <v>4</v>
      </c>
      <c r="M80" s="5" t="str">
        <f ca="1">IFERROR(INDEX(resource, MATCH(J80&amp;","&amp;K80,coords,0)),"Sea")</f>
        <v>Brick</v>
      </c>
      <c r="N80" s="5">
        <f ca="1">IFERROR(INDEX(strength, MATCH(J80&amp;","&amp;K80,coords,0)),0)</f>
        <v>5</v>
      </c>
      <c r="O80" s="5">
        <f>B80+INDEX($P$41:$T$46, MATCH($D80, $O$41:$O$46, 0), MATCH(O$53, $P$47:$T$47, 0))</f>
        <v>-1</v>
      </c>
      <c r="P80" s="5">
        <f>C80+INDEX($P$41:$T$46, MATCH($D80, $O$41:$O$46, 0), MATCH(P$53, $P$47:$T$47, 0))</f>
        <v>-1</v>
      </c>
      <c r="Q80" s="5">
        <f>INDEX($P$41:$U$46, MATCH($D80, $O$41:$O$46, 0), MATCH(Q$53, $P$47:$U$47, 0))</f>
        <v>6</v>
      </c>
      <c r="R80" s="5" t="str">
        <f ca="1">IFERROR(INDEX(resource, MATCH(O80&amp;","&amp;P80,coords,0)),"Sea")</f>
        <v>Wood</v>
      </c>
      <c r="S80" s="5">
        <f ca="1">IFERROR(INDEX(strength, MATCH(O80&amp;","&amp;P80,coords,0)),0)</f>
        <v>4</v>
      </c>
      <c r="T80" s="5">
        <f ca="1">F80+N80+S80</f>
        <v>13</v>
      </c>
      <c r="U80" s="5" t="str">
        <f ca="1">IFERROR(INDEX(port, MATCH(A80&amp;","&amp;D80, $AE$54:$AE$77, 0)),"")</f>
        <v/>
      </c>
      <c r="V80" t="str">
        <f t="array" ref="V80">INDEX($G80:$I80, MATCH(SMALL(COUNTIF($G80:$I80, "&lt;"&amp;$G80:$I80),1), COUNTIF($G80:$I80, "&lt;"&amp;$G80:$I80),0))&amp;"  "&amp;INDEX($G80:$I80, MATCH(SMALL(COUNTIF($G80:$I80, "&lt;"&amp;$G80:$I80),2), COUNTIF($G80:$I80, "&lt;"&amp;$G80:$I80),0))&amp;"  "&amp;INDEX($G80:$I80, MATCH(SMALL(COUNTIF($G80:$I80, "&lt;"&amp;$G80:$I80),3), COUNTIF($G80:$I80, "&lt;"&amp;$G80:$I80),0))</f>
        <v>-1,-1  -1,-2  0,-1</v>
      </c>
      <c r="W80" t="str">
        <f>IF(IFERROR(MATCH(V80, $V$53:V79, 0),0)&gt;0, "DUP","")</f>
        <v/>
      </c>
    </row>
    <row r="81" spans="1:23" x14ac:dyDescent="0.2">
      <c r="A81" s="5">
        <f>MOD(ROW()-54,COUNTA(coords))+1</f>
        <v>9</v>
      </c>
      <c r="B81" s="5">
        <f>INDEX(aseq, MOD(ROW()-54,COUNTA(aseq))+1)</f>
        <v>0</v>
      </c>
      <c r="C81" s="5">
        <f>INDEX(hseq, MOD(ROW()-54,COUNTA(hseq))+1)</f>
        <v>-2</v>
      </c>
      <c r="D81" s="5">
        <f>FLOOR((ROW()-54)/COUNTA(coords),1)+1</f>
        <v>2</v>
      </c>
      <c r="E81" s="5" t="str">
        <f ca="1">IFERROR(INDEX(resource, MATCH(B81&amp;","&amp;C81,coords,0)),"Sea")</f>
        <v>Brick</v>
      </c>
      <c r="F81" s="5">
        <f ca="1">IFERROR(INDEX(strength, MATCH(B81&amp;","&amp;C81,coords,0)),0)</f>
        <v>1</v>
      </c>
      <c r="G81" s="5" t="str">
        <f t="shared" si="12"/>
        <v>0,-2</v>
      </c>
      <c r="H81" s="5" t="str">
        <f t="shared" si="13"/>
        <v>1,-1</v>
      </c>
      <c r="I81" s="5" t="str">
        <f t="shared" si="14"/>
        <v>0,-1</v>
      </c>
      <c r="J81" s="5">
        <f>B81+INDEX($P$41:$T$46, MATCH($D81, $O$41:$O$46, 0), MATCH(J$53, $P$47:$T$47, 0))</f>
        <v>1</v>
      </c>
      <c r="K81" s="5">
        <f>C81+INDEX($P$41:$T$46, MATCH($D81, $O$41:$O$46, 0), MATCH(K$53, $P$47:$T$47, 0))</f>
        <v>-1</v>
      </c>
      <c r="L81" s="5">
        <f>INDEX($P$41:$U$46, MATCH($D81, $O$41:$O$46, 0), MATCH(L$53, $P$47:$U$47, 0))</f>
        <v>4</v>
      </c>
      <c r="M81" s="5" t="str">
        <f ca="1">IFERROR(INDEX(resource, MATCH(J81&amp;","&amp;K81,coords,0)),"Sea")</f>
        <v>Wheat</v>
      </c>
      <c r="N81" s="5">
        <f ca="1">IFERROR(INDEX(strength, MATCH(J81&amp;","&amp;K81,coords,0)),0)</f>
        <v>2</v>
      </c>
      <c r="O81" s="5">
        <f>B81+INDEX($P$41:$T$46, MATCH($D81, $O$41:$O$46, 0), MATCH(O$53, $P$47:$T$47, 0))</f>
        <v>0</v>
      </c>
      <c r="P81" s="5">
        <f>C81+INDEX($P$41:$T$46, MATCH($D81, $O$41:$O$46, 0), MATCH(P$53, $P$47:$T$47, 0))</f>
        <v>-1</v>
      </c>
      <c r="Q81" s="5">
        <f>INDEX($P$41:$U$46, MATCH($D81, $O$41:$O$46, 0), MATCH(Q$53, $P$47:$U$47, 0))</f>
        <v>6</v>
      </c>
      <c r="R81" s="5" t="str">
        <f ca="1">IFERROR(INDEX(resource, MATCH(O81&amp;","&amp;P81,coords,0)),"Sea")</f>
        <v>Brick</v>
      </c>
      <c r="S81" s="5">
        <f ca="1">IFERROR(INDEX(strength, MATCH(O81&amp;","&amp;P81,coords,0)),0)</f>
        <v>5</v>
      </c>
      <c r="T81" s="5">
        <f ca="1">F81+N81+S81</f>
        <v>8</v>
      </c>
      <c r="U81" s="5" t="str">
        <f ca="1">IFERROR(INDEX(port, MATCH(A81&amp;","&amp;D81, $AE$54:$AE$77, 0)),"")</f>
        <v/>
      </c>
      <c r="V81" t="str">
        <f t="array" ref="V81">INDEX($G81:$I81, MATCH(SMALL(COUNTIF($G81:$I81, "&lt;"&amp;$G81:$I81),1), COUNTIF($G81:$I81, "&lt;"&amp;$G81:$I81),0))&amp;"  "&amp;INDEX($G81:$I81, MATCH(SMALL(COUNTIF($G81:$I81, "&lt;"&amp;$G81:$I81),2), COUNTIF($G81:$I81, "&lt;"&amp;$G81:$I81),0))&amp;"  "&amp;INDEX($G81:$I81, MATCH(SMALL(COUNTIF($G81:$I81, "&lt;"&amp;$G81:$I81),3), COUNTIF($G81:$I81, "&lt;"&amp;$G81:$I81),0))</f>
        <v>0,-1  0,-2  1,-1</v>
      </c>
      <c r="W81" t="str">
        <f>IF(IFERROR(MATCH(V81, $V$53:V80, 0),0)&gt;0, "DUP","")</f>
        <v/>
      </c>
    </row>
    <row r="82" spans="1:23" x14ac:dyDescent="0.2">
      <c r="A82" s="5">
        <f>MOD(ROW()-54,COUNTA(coords))+1</f>
        <v>10</v>
      </c>
      <c r="B82" s="5">
        <f>INDEX(aseq, MOD(ROW()-54,COUNTA(aseq))+1)</f>
        <v>1</v>
      </c>
      <c r="C82" s="5">
        <f>INDEX(hseq, MOD(ROW()-54,COUNTA(hseq))+1)</f>
        <v>-1</v>
      </c>
      <c r="D82" s="5">
        <f>FLOOR((ROW()-54)/COUNTA(coords),1)+1</f>
        <v>2</v>
      </c>
      <c r="E82" s="5" t="str">
        <f ca="1">IFERROR(INDEX(resource, MATCH(B82&amp;","&amp;C82,coords,0)),"Sea")</f>
        <v>Wheat</v>
      </c>
      <c r="F82" s="5">
        <f ca="1">IFERROR(INDEX(strength, MATCH(B82&amp;","&amp;C82,coords,0)),0)</f>
        <v>2</v>
      </c>
      <c r="G82" s="5" t="str">
        <f t="shared" si="12"/>
        <v>1,-1</v>
      </c>
      <c r="H82" s="5" t="str">
        <f t="shared" si="13"/>
        <v>2,0</v>
      </c>
      <c r="I82" s="5" t="str">
        <f t="shared" si="14"/>
        <v>1,0</v>
      </c>
      <c r="J82" s="5">
        <f>B82+INDEX($P$41:$T$46, MATCH($D82, $O$41:$O$46, 0), MATCH(J$53, $P$47:$T$47, 0))</f>
        <v>2</v>
      </c>
      <c r="K82" s="5">
        <f>C82+INDEX($P$41:$T$46, MATCH($D82, $O$41:$O$46, 0), MATCH(K$53, $P$47:$T$47, 0))</f>
        <v>0</v>
      </c>
      <c r="L82" s="5">
        <f>INDEX($P$41:$U$46, MATCH($D82, $O$41:$O$46, 0), MATCH(L$53, $P$47:$U$47, 0))</f>
        <v>4</v>
      </c>
      <c r="M82" s="5" t="str">
        <f ca="1">IFERROR(INDEX(resource, MATCH(J82&amp;","&amp;K82,coords,0)),"Sea")</f>
        <v>Wheat</v>
      </c>
      <c r="N82" s="5">
        <f ca="1">IFERROR(INDEX(strength, MATCH(J82&amp;","&amp;K82,coords,0)),0)</f>
        <v>3</v>
      </c>
      <c r="O82" s="5">
        <f>B82+INDEX($P$41:$T$46, MATCH($D82, $O$41:$O$46, 0), MATCH(O$53, $P$47:$T$47, 0))</f>
        <v>1</v>
      </c>
      <c r="P82" s="5">
        <f>C82+INDEX($P$41:$T$46, MATCH($D82, $O$41:$O$46, 0), MATCH(P$53, $P$47:$T$47, 0))</f>
        <v>0</v>
      </c>
      <c r="Q82" s="5">
        <f>INDEX($P$41:$U$46, MATCH($D82, $O$41:$O$46, 0), MATCH(Q$53, $P$47:$U$47, 0))</f>
        <v>6</v>
      </c>
      <c r="R82" s="5" t="str">
        <f ca="1">IFERROR(INDEX(resource, MATCH(O82&amp;","&amp;P82,coords,0)),"Sea")</f>
        <v>Brick</v>
      </c>
      <c r="S82" s="5">
        <f ca="1">IFERROR(INDEX(strength, MATCH(O82&amp;","&amp;P82,coords,0)),0)</f>
        <v>2</v>
      </c>
      <c r="T82" s="5">
        <f ca="1">F82+N82+S82</f>
        <v>7</v>
      </c>
      <c r="U82" s="5" t="str">
        <f ca="1">IFERROR(INDEX(port, MATCH(A82&amp;","&amp;D82, $AE$54:$AE$77, 0)),"")</f>
        <v/>
      </c>
      <c r="V82" t="str">
        <f t="array" ref="V82">INDEX($G82:$I82, MATCH(SMALL(COUNTIF($G82:$I82, "&lt;"&amp;$G82:$I82),1), COUNTIF($G82:$I82, "&lt;"&amp;$G82:$I82),0))&amp;"  "&amp;INDEX($G82:$I82, MATCH(SMALL(COUNTIF($G82:$I82, "&lt;"&amp;$G82:$I82),2), COUNTIF($G82:$I82, "&lt;"&amp;$G82:$I82),0))&amp;"  "&amp;INDEX($G82:$I82, MATCH(SMALL(COUNTIF($G82:$I82, "&lt;"&amp;$G82:$I82),3), COUNTIF($G82:$I82, "&lt;"&amp;$G82:$I82),0))</f>
        <v>1,-1  1,0  2,0</v>
      </c>
      <c r="W82" t="str">
        <f>IF(IFERROR(MATCH(V82, $V$53:V81, 0),0)&gt;0, "DUP","")</f>
        <v/>
      </c>
    </row>
    <row r="83" spans="1:23" x14ac:dyDescent="0.2">
      <c r="A83" s="5">
        <f>MOD(ROW()-54,COUNTA(coords))+1</f>
        <v>11</v>
      </c>
      <c r="B83" s="5">
        <f>INDEX(aseq, MOD(ROW()-54,COUNTA(aseq))+1)</f>
        <v>2</v>
      </c>
      <c r="C83" s="5">
        <f>INDEX(hseq, MOD(ROW()-54,COUNTA(hseq))+1)</f>
        <v>0</v>
      </c>
      <c r="D83" s="5">
        <f>FLOOR((ROW()-54)/COUNTA(coords),1)+1</f>
        <v>2</v>
      </c>
      <c r="E83" s="5" t="str">
        <f ca="1">IFERROR(INDEX(resource, MATCH(B83&amp;","&amp;C83,coords,0)),"Sea")</f>
        <v>Wheat</v>
      </c>
      <c r="F83" s="5">
        <f ca="1">IFERROR(INDEX(strength, MATCH(B83&amp;","&amp;C83,coords,0)),0)</f>
        <v>3</v>
      </c>
      <c r="G83" s="5" t="str">
        <f t="shared" si="12"/>
        <v>2,0</v>
      </c>
      <c r="H83" s="5" t="str">
        <f t="shared" si="13"/>
        <v>3,1</v>
      </c>
      <c r="I83" s="5" t="str">
        <f t="shared" si="14"/>
        <v>2,1</v>
      </c>
      <c r="J83" s="5">
        <f>B83+INDEX($P$41:$T$46, MATCH($D83, $O$41:$O$46, 0), MATCH(J$53, $P$47:$T$47, 0))</f>
        <v>3</v>
      </c>
      <c r="K83" s="5">
        <f>C83+INDEX($P$41:$T$46, MATCH($D83, $O$41:$O$46, 0), MATCH(K$53, $P$47:$T$47, 0))</f>
        <v>1</v>
      </c>
      <c r="L83" s="5">
        <f>INDEX($P$41:$U$46, MATCH($D83, $O$41:$O$46, 0), MATCH(L$53, $P$47:$U$47, 0))</f>
        <v>4</v>
      </c>
      <c r="M83" s="5" t="str">
        <f>IFERROR(INDEX(resource, MATCH(J83&amp;","&amp;K83,coords,0)),"Sea")</f>
        <v>Sea</v>
      </c>
      <c r="N83" s="5">
        <f>IFERROR(INDEX(strength, MATCH(J83&amp;","&amp;K83,coords,0)),0)</f>
        <v>0</v>
      </c>
      <c r="O83" s="5">
        <f>B83+INDEX($P$41:$T$46, MATCH($D83, $O$41:$O$46, 0), MATCH(O$53, $P$47:$T$47, 0))</f>
        <v>2</v>
      </c>
      <c r="P83" s="5">
        <f>C83+INDEX($P$41:$T$46, MATCH($D83, $O$41:$O$46, 0), MATCH(P$53, $P$47:$T$47, 0))</f>
        <v>1</v>
      </c>
      <c r="Q83" s="5">
        <f>INDEX($P$41:$U$46, MATCH($D83, $O$41:$O$46, 0), MATCH(Q$53, $P$47:$U$47, 0))</f>
        <v>6</v>
      </c>
      <c r="R83" s="5" t="str">
        <f ca="1">IFERROR(INDEX(resource, MATCH(O83&amp;","&amp;P83,coords,0)),"Sea")</f>
        <v>Wood</v>
      </c>
      <c r="S83" s="5">
        <f ca="1">IFERROR(INDEX(strength, MATCH(O83&amp;","&amp;P83,coords,0)),0)</f>
        <v>5</v>
      </c>
      <c r="T83" s="5">
        <f ca="1">F83+N83+S83</f>
        <v>8</v>
      </c>
      <c r="U83" s="5" t="str">
        <f ca="1">IFERROR(INDEX(port, MATCH(A83&amp;","&amp;D83, $AE$54:$AE$77, 0)),"")</f>
        <v/>
      </c>
      <c r="V83" t="str">
        <f t="array" ref="V83">INDEX($G83:$I83, MATCH(SMALL(COUNTIF($G83:$I83, "&lt;"&amp;$G83:$I83),1), COUNTIF($G83:$I83, "&lt;"&amp;$G83:$I83),0))&amp;"  "&amp;INDEX($G83:$I83, MATCH(SMALL(COUNTIF($G83:$I83, "&lt;"&amp;$G83:$I83),2), COUNTIF($G83:$I83, "&lt;"&amp;$G83:$I83),0))&amp;"  "&amp;INDEX($G83:$I83, MATCH(SMALL(COUNTIF($G83:$I83, "&lt;"&amp;$G83:$I83),3), COUNTIF($G83:$I83, "&lt;"&amp;$G83:$I83),0))</f>
        <v>2,0  2,1  3,1</v>
      </c>
      <c r="W83" t="str">
        <f>IF(IFERROR(MATCH(V83, $V$53:V82, 0),0)&gt;0, "DUP","")</f>
        <v/>
      </c>
    </row>
    <row r="84" spans="1:23" x14ac:dyDescent="0.2">
      <c r="A84" s="5">
        <f>MOD(ROW()-54,COUNTA(coords))+1</f>
        <v>12</v>
      </c>
      <c r="B84" s="5">
        <f>INDEX(aseq, MOD(ROW()-54,COUNTA(aseq))+1)</f>
        <v>2</v>
      </c>
      <c r="C84" s="5">
        <f>INDEX(hseq, MOD(ROW()-54,COUNTA(hseq))+1)</f>
        <v>1</v>
      </c>
      <c r="D84" s="5">
        <f>FLOOR((ROW()-54)/COUNTA(coords),1)+1</f>
        <v>2</v>
      </c>
      <c r="E84" s="5" t="str">
        <f ca="1">IFERROR(INDEX(resource, MATCH(B84&amp;","&amp;C84,coords,0)),"Sea")</f>
        <v>Wood</v>
      </c>
      <c r="F84" s="5">
        <f ca="1">IFERROR(INDEX(strength, MATCH(B84&amp;","&amp;C84,coords,0)),0)</f>
        <v>5</v>
      </c>
      <c r="G84" s="5" t="str">
        <f t="shared" si="12"/>
        <v>2,1</v>
      </c>
      <c r="H84" s="5" t="str">
        <f t="shared" si="13"/>
        <v>3,2</v>
      </c>
      <c r="I84" s="5" t="str">
        <f t="shared" si="14"/>
        <v>2,2</v>
      </c>
      <c r="J84" s="5">
        <f>B84+INDEX($P$41:$T$46, MATCH($D84, $O$41:$O$46, 0), MATCH(J$53, $P$47:$T$47, 0))</f>
        <v>3</v>
      </c>
      <c r="K84" s="5">
        <f>C84+INDEX($P$41:$T$46, MATCH($D84, $O$41:$O$46, 0), MATCH(K$53, $P$47:$T$47, 0))</f>
        <v>2</v>
      </c>
      <c r="L84" s="5">
        <f>INDEX($P$41:$U$46, MATCH($D84, $O$41:$O$46, 0), MATCH(L$53, $P$47:$U$47, 0))</f>
        <v>4</v>
      </c>
      <c r="M84" s="5" t="str">
        <f>IFERROR(INDEX(resource, MATCH(J84&amp;","&amp;K84,coords,0)),"Sea")</f>
        <v>Sea</v>
      </c>
      <c r="N84" s="5">
        <f>IFERROR(INDEX(strength, MATCH(J84&amp;","&amp;K84,coords,0)),0)</f>
        <v>0</v>
      </c>
      <c r="O84" s="5">
        <f>B84+INDEX($P$41:$T$46, MATCH($D84, $O$41:$O$46, 0), MATCH(O$53, $P$47:$T$47, 0))</f>
        <v>2</v>
      </c>
      <c r="P84" s="5">
        <f>C84+INDEX($P$41:$T$46, MATCH($D84, $O$41:$O$46, 0), MATCH(P$53, $P$47:$T$47, 0))</f>
        <v>2</v>
      </c>
      <c r="Q84" s="5">
        <f>INDEX($P$41:$U$46, MATCH($D84, $O$41:$O$46, 0), MATCH(Q$53, $P$47:$U$47, 0))</f>
        <v>6</v>
      </c>
      <c r="R84" s="5" t="str">
        <f ca="1">IFERROR(INDEX(resource, MATCH(O84&amp;","&amp;P84,coords,0)),"Sea")</f>
        <v>Ore</v>
      </c>
      <c r="S84" s="5">
        <f ca="1">IFERROR(INDEX(strength, MATCH(O84&amp;","&amp;P84,coords,0)),0)</f>
        <v>4</v>
      </c>
      <c r="T84" s="5">
        <f ca="1">F84+N84+S84</f>
        <v>9</v>
      </c>
      <c r="U84" s="5" t="str">
        <f ca="1">IFERROR(INDEX(port, MATCH(A84&amp;","&amp;D84, $AE$54:$AE$77, 0)),"")</f>
        <v>Random</v>
      </c>
      <c r="V84" t="str">
        <f t="array" ref="V84">INDEX($G84:$I84, MATCH(SMALL(COUNTIF($G84:$I84, "&lt;"&amp;$G84:$I84),1), COUNTIF($G84:$I84, "&lt;"&amp;$G84:$I84),0))&amp;"  "&amp;INDEX($G84:$I84, MATCH(SMALL(COUNTIF($G84:$I84, "&lt;"&amp;$G84:$I84),2), COUNTIF($G84:$I84, "&lt;"&amp;$G84:$I84),0))&amp;"  "&amp;INDEX($G84:$I84, MATCH(SMALL(COUNTIF($G84:$I84, "&lt;"&amp;$G84:$I84),3), COUNTIF($G84:$I84, "&lt;"&amp;$G84:$I84),0))</f>
        <v>2,1  2,2  3,2</v>
      </c>
      <c r="W84" t="str">
        <f>IF(IFERROR(MATCH(V84, $V$53:V83, 0),0)&gt;0, "DUP","")</f>
        <v/>
      </c>
    </row>
    <row r="85" spans="1:23" x14ac:dyDescent="0.2">
      <c r="A85" s="5">
        <f>MOD(ROW()-54,COUNTA(coords))+1</f>
        <v>13</v>
      </c>
      <c r="B85" s="5">
        <f>INDEX(aseq, MOD(ROW()-54,COUNTA(aseq))+1)</f>
        <v>1</v>
      </c>
      <c r="C85" s="5">
        <f>INDEX(hseq, MOD(ROW()-54,COUNTA(hseq))+1)</f>
        <v>1</v>
      </c>
      <c r="D85" s="5">
        <f>FLOOR((ROW()-54)/COUNTA(coords),1)+1</f>
        <v>2</v>
      </c>
      <c r="E85" s="5" t="str">
        <f ca="1">IFERROR(INDEX(resource, MATCH(B85&amp;","&amp;C85,coords,0)),"Sea")</f>
        <v>Sheep</v>
      </c>
      <c r="F85" s="5">
        <f ca="1">IFERROR(INDEX(strength, MATCH(B85&amp;","&amp;C85,coords,0)),0)</f>
        <v>3</v>
      </c>
      <c r="G85" s="5" t="str">
        <f t="shared" si="12"/>
        <v>1,1</v>
      </c>
      <c r="H85" s="5" t="str">
        <f t="shared" si="13"/>
        <v>2,2</v>
      </c>
      <c r="I85" s="5" t="str">
        <f t="shared" si="14"/>
        <v>1,2</v>
      </c>
      <c r="J85" s="5">
        <f>B85+INDEX($P$41:$T$46, MATCH($D85, $O$41:$O$46, 0), MATCH(J$53, $P$47:$T$47, 0))</f>
        <v>2</v>
      </c>
      <c r="K85" s="5">
        <f>C85+INDEX($P$41:$T$46, MATCH($D85, $O$41:$O$46, 0), MATCH(K$53, $P$47:$T$47, 0))</f>
        <v>2</v>
      </c>
      <c r="L85" s="5">
        <f>INDEX($P$41:$U$46, MATCH($D85, $O$41:$O$46, 0), MATCH(L$53, $P$47:$U$47, 0))</f>
        <v>4</v>
      </c>
      <c r="M85" s="5" t="str">
        <f ca="1">IFERROR(INDEX(resource, MATCH(J85&amp;","&amp;K85,coords,0)),"Sea")</f>
        <v>Ore</v>
      </c>
      <c r="N85" s="5">
        <f ca="1">IFERROR(INDEX(strength, MATCH(J85&amp;","&amp;K85,coords,0)),0)</f>
        <v>4</v>
      </c>
      <c r="O85" s="5">
        <f>B85+INDEX($P$41:$T$46, MATCH($D85, $O$41:$O$46, 0), MATCH(O$53, $P$47:$T$47, 0))</f>
        <v>1</v>
      </c>
      <c r="P85" s="5">
        <f>C85+INDEX($P$41:$T$46, MATCH($D85, $O$41:$O$46, 0), MATCH(P$53, $P$47:$T$47, 0))</f>
        <v>2</v>
      </c>
      <c r="Q85" s="5">
        <f>INDEX($P$41:$U$46, MATCH($D85, $O$41:$O$46, 0), MATCH(Q$53, $P$47:$U$47, 0))</f>
        <v>6</v>
      </c>
      <c r="R85" s="5" t="str">
        <f ca="1">IFERROR(INDEX(resource, MATCH(O85&amp;","&amp;P85,coords,0)),"Sea")</f>
        <v>Wheat</v>
      </c>
      <c r="S85" s="5">
        <f ca="1">IFERROR(INDEX(strength, MATCH(O85&amp;","&amp;P85,coords,0)),0)</f>
        <v>1</v>
      </c>
      <c r="T85" s="5">
        <f ca="1">F85+N85+S85</f>
        <v>8</v>
      </c>
      <c r="U85" s="5" t="str">
        <f ca="1">IFERROR(INDEX(port, MATCH(A85&amp;","&amp;D85, $AE$54:$AE$77, 0)),"")</f>
        <v/>
      </c>
      <c r="V85" t="str">
        <f t="array" ref="V85">INDEX($G85:$I85, MATCH(SMALL(COUNTIF($G85:$I85, "&lt;"&amp;$G85:$I85),1), COUNTIF($G85:$I85, "&lt;"&amp;$G85:$I85),0))&amp;"  "&amp;INDEX($G85:$I85, MATCH(SMALL(COUNTIF($G85:$I85, "&lt;"&amp;$G85:$I85),2), COUNTIF($G85:$I85, "&lt;"&amp;$G85:$I85),0))&amp;"  "&amp;INDEX($G85:$I85, MATCH(SMALL(COUNTIF($G85:$I85, "&lt;"&amp;$G85:$I85),3), COUNTIF($G85:$I85, "&lt;"&amp;$G85:$I85),0))</f>
        <v>1,1  1,2  2,2</v>
      </c>
      <c r="W85" t="str">
        <f>IF(IFERROR(MATCH(V85, $V$53:V84, 0),0)&gt;0, "DUP","")</f>
        <v/>
      </c>
    </row>
    <row r="86" spans="1:23" x14ac:dyDescent="0.2">
      <c r="A86" s="5">
        <f>MOD(ROW()-54,COUNTA(coords))+1</f>
        <v>14</v>
      </c>
      <c r="B86" s="5">
        <f>INDEX(aseq, MOD(ROW()-54,COUNTA(aseq))+1)</f>
        <v>0</v>
      </c>
      <c r="C86" s="5">
        <f>INDEX(hseq, MOD(ROW()-54,COUNTA(hseq))+1)</f>
        <v>1</v>
      </c>
      <c r="D86" s="5">
        <f>FLOOR((ROW()-54)/COUNTA(coords),1)+1</f>
        <v>2</v>
      </c>
      <c r="E86" s="5" t="str">
        <f ca="1">IFERROR(INDEX(resource, MATCH(B86&amp;","&amp;C86,coords,0)),"Sea")</f>
        <v>Wood</v>
      </c>
      <c r="F86" s="5">
        <f ca="1">IFERROR(INDEX(strength, MATCH(B86&amp;","&amp;C86,coords,0)),0)</f>
        <v>4</v>
      </c>
      <c r="G86" s="5" t="str">
        <f t="shared" si="12"/>
        <v>0,1</v>
      </c>
      <c r="H86" s="5" t="str">
        <f t="shared" si="13"/>
        <v>1,2</v>
      </c>
      <c r="I86" s="5" t="str">
        <f t="shared" si="14"/>
        <v>0,2</v>
      </c>
      <c r="J86" s="5">
        <f>B86+INDEX($P$41:$T$46, MATCH($D86, $O$41:$O$46, 0), MATCH(J$53, $P$47:$T$47, 0))</f>
        <v>1</v>
      </c>
      <c r="K86" s="5">
        <f>C86+INDEX($P$41:$T$46, MATCH($D86, $O$41:$O$46, 0), MATCH(K$53, $P$47:$T$47, 0))</f>
        <v>2</v>
      </c>
      <c r="L86" s="5">
        <f>INDEX($P$41:$U$46, MATCH($D86, $O$41:$O$46, 0), MATCH(L$53, $P$47:$U$47, 0))</f>
        <v>4</v>
      </c>
      <c r="M86" s="5" t="str">
        <f ca="1">IFERROR(INDEX(resource, MATCH(J86&amp;","&amp;K86,coords,0)),"Sea")</f>
        <v>Wheat</v>
      </c>
      <c r="N86" s="5">
        <f ca="1">IFERROR(INDEX(strength, MATCH(J86&amp;","&amp;K86,coords,0)),0)</f>
        <v>1</v>
      </c>
      <c r="O86" s="5">
        <f>B86+INDEX($P$41:$T$46, MATCH($D86, $O$41:$O$46, 0), MATCH(O$53, $P$47:$T$47, 0))</f>
        <v>0</v>
      </c>
      <c r="P86" s="5">
        <f>C86+INDEX($P$41:$T$46, MATCH($D86, $O$41:$O$46, 0), MATCH(P$53, $P$47:$T$47, 0))</f>
        <v>2</v>
      </c>
      <c r="Q86" s="5">
        <f>INDEX($P$41:$U$46, MATCH($D86, $O$41:$O$46, 0), MATCH(Q$53, $P$47:$U$47, 0))</f>
        <v>6</v>
      </c>
      <c r="R86" s="5" t="str">
        <f ca="1">IFERROR(INDEX(resource, MATCH(O86&amp;","&amp;P86,coords,0)),"Sea")</f>
        <v>Wheat</v>
      </c>
      <c r="S86" s="5">
        <f ca="1">IFERROR(INDEX(strength, MATCH(O86&amp;","&amp;P86,coords,0)),0)</f>
        <v>5</v>
      </c>
      <c r="T86" s="5">
        <f ca="1">F86+N86+S86</f>
        <v>10</v>
      </c>
      <c r="U86" s="5" t="str">
        <f ca="1">IFERROR(INDEX(port, MATCH(A86&amp;","&amp;D86, $AE$54:$AE$77, 0)),"")</f>
        <v/>
      </c>
      <c r="V86" t="str">
        <f t="array" ref="V86">INDEX($G86:$I86, MATCH(SMALL(COUNTIF($G86:$I86, "&lt;"&amp;$G86:$I86),1), COUNTIF($G86:$I86, "&lt;"&amp;$G86:$I86),0))&amp;"  "&amp;INDEX($G86:$I86, MATCH(SMALL(COUNTIF($G86:$I86, "&lt;"&amp;$G86:$I86),2), COUNTIF($G86:$I86, "&lt;"&amp;$G86:$I86),0))&amp;"  "&amp;INDEX($G86:$I86, MATCH(SMALL(COUNTIF($G86:$I86, "&lt;"&amp;$G86:$I86),3), COUNTIF($G86:$I86, "&lt;"&amp;$G86:$I86),0))</f>
        <v>0,1  0,2  1,2</v>
      </c>
      <c r="W86" t="str">
        <f>IF(IFERROR(MATCH(V86, $V$53:V85, 0),0)&gt;0, "DUP","")</f>
        <v/>
      </c>
    </row>
    <row r="87" spans="1:23" x14ac:dyDescent="0.2">
      <c r="A87" s="5">
        <f>MOD(ROW()-54,COUNTA(coords))+1</f>
        <v>15</v>
      </c>
      <c r="B87" s="5">
        <f>INDEX(aseq, MOD(ROW()-54,COUNTA(aseq))+1)</f>
        <v>-1</v>
      </c>
      <c r="C87" s="5">
        <f>INDEX(hseq, MOD(ROW()-54,COUNTA(hseq))+1)</f>
        <v>0</v>
      </c>
      <c r="D87" s="5">
        <f>FLOOR((ROW()-54)/COUNTA(coords),1)+1</f>
        <v>2</v>
      </c>
      <c r="E87" s="5" t="str">
        <f ca="1">IFERROR(INDEX(resource, MATCH(B87&amp;","&amp;C87,coords,0)),"Sea")</f>
        <v>Wood</v>
      </c>
      <c r="F87" s="5">
        <f ca="1">IFERROR(INDEX(strength, MATCH(B87&amp;","&amp;C87,coords,0)),0)</f>
        <v>3</v>
      </c>
      <c r="G87" s="5" t="str">
        <f t="shared" si="12"/>
        <v>-1,0</v>
      </c>
      <c r="H87" s="5" t="str">
        <f t="shared" si="13"/>
        <v>0,1</v>
      </c>
      <c r="I87" s="5" t="str">
        <f t="shared" si="14"/>
        <v>-1,1</v>
      </c>
      <c r="J87" s="5">
        <f>B87+INDEX($P$41:$T$46, MATCH($D87, $O$41:$O$46, 0), MATCH(J$53, $P$47:$T$47, 0))</f>
        <v>0</v>
      </c>
      <c r="K87" s="5">
        <f>C87+INDEX($P$41:$T$46, MATCH($D87, $O$41:$O$46, 0), MATCH(K$53, $P$47:$T$47, 0))</f>
        <v>1</v>
      </c>
      <c r="L87" s="5">
        <f>INDEX($P$41:$U$46, MATCH($D87, $O$41:$O$46, 0), MATCH(L$53, $P$47:$U$47, 0))</f>
        <v>4</v>
      </c>
      <c r="M87" s="5" t="str">
        <f ca="1">IFERROR(INDEX(resource, MATCH(J87&amp;","&amp;K87,coords,0)),"Sea")</f>
        <v>Wood</v>
      </c>
      <c r="N87" s="5">
        <f ca="1">IFERROR(INDEX(strength, MATCH(J87&amp;","&amp;K87,coords,0)),0)</f>
        <v>4</v>
      </c>
      <c r="O87" s="5">
        <f>B87+INDEX($P$41:$T$46, MATCH($D87, $O$41:$O$46, 0), MATCH(O$53, $P$47:$T$47, 0))</f>
        <v>-1</v>
      </c>
      <c r="P87" s="5">
        <f>C87+INDEX($P$41:$T$46, MATCH($D87, $O$41:$O$46, 0), MATCH(P$53, $P$47:$T$47, 0))</f>
        <v>1</v>
      </c>
      <c r="Q87" s="5">
        <f>INDEX($P$41:$U$46, MATCH($D87, $O$41:$O$46, 0), MATCH(Q$53, $P$47:$U$47, 0))</f>
        <v>6</v>
      </c>
      <c r="R87" s="5" t="str">
        <f ca="1">IFERROR(INDEX(resource, MATCH(O87&amp;","&amp;P87,coords,0)),"Sea")</f>
        <v>Desert</v>
      </c>
      <c r="S87" s="5">
        <f ca="1">IFERROR(INDEX(strength, MATCH(O87&amp;","&amp;P87,coords,0)),0)</f>
        <v>0</v>
      </c>
      <c r="T87" s="5">
        <f ca="1">F87+N87+S87</f>
        <v>7</v>
      </c>
      <c r="U87" s="5" t="str">
        <f ca="1">IFERROR(INDEX(port, MATCH(A87&amp;","&amp;D87, $AE$54:$AE$77, 0)),"")</f>
        <v/>
      </c>
      <c r="V87" t="str">
        <f t="array" ref="V87">INDEX($G87:$I87, MATCH(SMALL(COUNTIF($G87:$I87, "&lt;"&amp;$G87:$I87),1), COUNTIF($G87:$I87, "&lt;"&amp;$G87:$I87),0))&amp;"  "&amp;INDEX($G87:$I87, MATCH(SMALL(COUNTIF($G87:$I87, "&lt;"&amp;$G87:$I87),2), COUNTIF($G87:$I87, "&lt;"&amp;$G87:$I87),0))&amp;"  "&amp;INDEX($G87:$I87, MATCH(SMALL(COUNTIF($G87:$I87, "&lt;"&amp;$G87:$I87),3), COUNTIF($G87:$I87, "&lt;"&amp;$G87:$I87),0))</f>
        <v>-1,0  -1,1  0,1</v>
      </c>
      <c r="W87" t="str">
        <f>IF(IFERROR(MATCH(V87, $V$53:V86, 0),0)&gt;0, "DUP","")</f>
        <v/>
      </c>
    </row>
    <row r="88" spans="1:23" x14ac:dyDescent="0.2">
      <c r="A88" s="5">
        <f>MOD(ROW()-54,COUNTA(coords))+1</f>
        <v>16</v>
      </c>
      <c r="B88" s="5">
        <f>INDEX(aseq, MOD(ROW()-54,COUNTA(aseq))+1)</f>
        <v>-1</v>
      </c>
      <c r="C88" s="5">
        <f>INDEX(hseq, MOD(ROW()-54,COUNTA(hseq))+1)</f>
        <v>-1</v>
      </c>
      <c r="D88" s="5">
        <f>FLOOR((ROW()-54)/COUNTA(coords),1)+1</f>
        <v>2</v>
      </c>
      <c r="E88" s="5" t="str">
        <f ca="1">IFERROR(INDEX(resource, MATCH(B88&amp;","&amp;C88,coords,0)),"Sea")</f>
        <v>Wood</v>
      </c>
      <c r="F88" s="5">
        <f ca="1">IFERROR(INDEX(strength, MATCH(B88&amp;","&amp;C88,coords,0)),0)</f>
        <v>4</v>
      </c>
      <c r="G88" s="5" t="str">
        <f t="shared" si="12"/>
        <v>-1,-1</v>
      </c>
      <c r="H88" s="5" t="str">
        <f t="shared" si="13"/>
        <v>0,0</v>
      </c>
      <c r="I88" s="5" t="str">
        <f t="shared" si="14"/>
        <v>-1,0</v>
      </c>
      <c r="J88" s="5">
        <f>B88+INDEX($P$41:$T$46, MATCH($D88, $O$41:$O$46, 0), MATCH(J$53, $P$47:$T$47, 0))</f>
        <v>0</v>
      </c>
      <c r="K88" s="5">
        <f>C88+INDEX($P$41:$T$46, MATCH($D88, $O$41:$O$46, 0), MATCH(K$53, $P$47:$T$47, 0))</f>
        <v>0</v>
      </c>
      <c r="L88" s="5">
        <f>INDEX($P$41:$U$46, MATCH($D88, $O$41:$O$46, 0), MATCH(L$53, $P$47:$U$47, 0))</f>
        <v>4</v>
      </c>
      <c r="M88" s="5" t="str">
        <f ca="1">IFERROR(INDEX(resource, MATCH(J88&amp;","&amp;K88,coords,0)),"Sea")</f>
        <v>Sheep</v>
      </c>
      <c r="N88" s="5">
        <f ca="1">IFERROR(INDEX(strength, MATCH(J88&amp;","&amp;K88,coords,0)),0)</f>
        <v>2</v>
      </c>
      <c r="O88" s="5">
        <f>B88+INDEX($P$41:$T$46, MATCH($D88, $O$41:$O$46, 0), MATCH(O$53, $P$47:$T$47, 0))</f>
        <v>-1</v>
      </c>
      <c r="P88" s="5">
        <f>C88+INDEX($P$41:$T$46, MATCH($D88, $O$41:$O$46, 0), MATCH(P$53, $P$47:$T$47, 0))</f>
        <v>0</v>
      </c>
      <c r="Q88" s="5">
        <f>INDEX($P$41:$U$46, MATCH($D88, $O$41:$O$46, 0), MATCH(Q$53, $P$47:$U$47, 0))</f>
        <v>6</v>
      </c>
      <c r="R88" s="5" t="str">
        <f ca="1">IFERROR(INDEX(resource, MATCH(O88&amp;","&amp;P88,coords,0)),"Sea")</f>
        <v>Wood</v>
      </c>
      <c r="S88" s="5">
        <f ca="1">IFERROR(INDEX(strength, MATCH(O88&amp;","&amp;P88,coords,0)),0)</f>
        <v>3</v>
      </c>
      <c r="T88" s="5">
        <f ca="1">F88+N88+S88</f>
        <v>9</v>
      </c>
      <c r="U88" s="5" t="str">
        <f ca="1">IFERROR(INDEX(port, MATCH(A88&amp;","&amp;D88, $AE$54:$AE$77, 0)),"")</f>
        <v/>
      </c>
      <c r="V88" t="str">
        <f t="array" ref="V88">INDEX($G88:$I88, MATCH(SMALL(COUNTIF($G88:$I88, "&lt;"&amp;$G88:$I88),1), COUNTIF($G88:$I88, "&lt;"&amp;$G88:$I88),0))&amp;"  "&amp;INDEX($G88:$I88, MATCH(SMALL(COUNTIF($G88:$I88, "&lt;"&amp;$G88:$I88),2), COUNTIF($G88:$I88, "&lt;"&amp;$G88:$I88),0))&amp;"  "&amp;INDEX($G88:$I88, MATCH(SMALL(COUNTIF($G88:$I88, "&lt;"&amp;$G88:$I88),3), COUNTIF($G88:$I88, "&lt;"&amp;$G88:$I88),0))</f>
        <v>-1,-1  -1,0  0,0</v>
      </c>
      <c r="W88" t="str">
        <f>IF(IFERROR(MATCH(V88, $V$53:V87, 0),0)&gt;0, "DUP","")</f>
        <v/>
      </c>
    </row>
    <row r="89" spans="1:23" x14ac:dyDescent="0.2">
      <c r="A89" s="5">
        <f>MOD(ROW()-54,COUNTA(coords))+1</f>
        <v>17</v>
      </c>
      <c r="B89" s="5">
        <f>INDEX(aseq, MOD(ROW()-54,COUNTA(aseq))+1)</f>
        <v>0</v>
      </c>
      <c r="C89" s="5">
        <f>INDEX(hseq, MOD(ROW()-54,COUNTA(hseq))+1)</f>
        <v>-1</v>
      </c>
      <c r="D89" s="5">
        <f>FLOOR((ROW()-54)/COUNTA(coords),1)+1</f>
        <v>2</v>
      </c>
      <c r="E89" s="5" t="str">
        <f ca="1">IFERROR(INDEX(resource, MATCH(B89&amp;","&amp;C89,coords,0)),"Sea")</f>
        <v>Brick</v>
      </c>
      <c r="F89" s="5">
        <f ca="1">IFERROR(INDEX(strength, MATCH(B89&amp;","&amp;C89,coords,0)),0)</f>
        <v>5</v>
      </c>
      <c r="G89" s="5" t="str">
        <f t="shared" si="12"/>
        <v>0,-1</v>
      </c>
      <c r="H89" s="5" t="str">
        <f t="shared" si="13"/>
        <v>1,0</v>
      </c>
      <c r="I89" s="5" t="str">
        <f t="shared" si="14"/>
        <v>0,0</v>
      </c>
      <c r="J89" s="5">
        <f>B89+INDEX($P$41:$T$46, MATCH($D89, $O$41:$O$46, 0), MATCH(J$53, $P$47:$T$47, 0))</f>
        <v>1</v>
      </c>
      <c r="K89" s="5">
        <f>C89+INDEX($P$41:$T$46, MATCH($D89, $O$41:$O$46, 0), MATCH(K$53, $P$47:$T$47, 0))</f>
        <v>0</v>
      </c>
      <c r="L89" s="5">
        <f>INDEX($P$41:$U$46, MATCH($D89, $O$41:$O$46, 0), MATCH(L$53, $P$47:$U$47, 0))</f>
        <v>4</v>
      </c>
      <c r="M89" s="5" t="str">
        <f ca="1">IFERROR(INDEX(resource, MATCH(J89&amp;","&amp;K89,coords,0)),"Sea")</f>
        <v>Brick</v>
      </c>
      <c r="N89" s="5">
        <f ca="1">IFERROR(INDEX(strength, MATCH(J89&amp;","&amp;K89,coords,0)),0)</f>
        <v>2</v>
      </c>
      <c r="O89" s="5">
        <f>B89+INDEX($P$41:$T$46, MATCH($D89, $O$41:$O$46, 0), MATCH(O$53, $P$47:$T$47, 0))</f>
        <v>0</v>
      </c>
      <c r="P89" s="5">
        <f>C89+INDEX($P$41:$T$46, MATCH($D89, $O$41:$O$46, 0), MATCH(P$53, $P$47:$T$47, 0))</f>
        <v>0</v>
      </c>
      <c r="Q89" s="5">
        <f>INDEX($P$41:$U$46, MATCH($D89, $O$41:$O$46, 0), MATCH(Q$53, $P$47:$U$47, 0))</f>
        <v>6</v>
      </c>
      <c r="R89" s="5" t="str">
        <f ca="1">IFERROR(INDEX(resource, MATCH(O89&amp;","&amp;P89,coords,0)),"Sea")</f>
        <v>Sheep</v>
      </c>
      <c r="S89" s="5">
        <f ca="1">IFERROR(INDEX(strength, MATCH(O89&amp;","&amp;P89,coords,0)),0)</f>
        <v>2</v>
      </c>
      <c r="T89" s="5">
        <f ca="1">F89+N89+S89</f>
        <v>9</v>
      </c>
      <c r="U89" s="5" t="str">
        <f ca="1">IFERROR(INDEX(port, MATCH(A89&amp;","&amp;D89, $AE$54:$AE$77, 0)),"")</f>
        <v/>
      </c>
      <c r="V89" t="str">
        <f t="array" ref="V89">INDEX($G89:$I89, MATCH(SMALL(COUNTIF($G89:$I89, "&lt;"&amp;$G89:$I89),1), COUNTIF($G89:$I89, "&lt;"&amp;$G89:$I89),0))&amp;"  "&amp;INDEX($G89:$I89, MATCH(SMALL(COUNTIF($G89:$I89, "&lt;"&amp;$G89:$I89),2), COUNTIF($G89:$I89, "&lt;"&amp;$G89:$I89),0))&amp;"  "&amp;INDEX($G89:$I89, MATCH(SMALL(COUNTIF($G89:$I89, "&lt;"&amp;$G89:$I89),3), COUNTIF($G89:$I89, "&lt;"&amp;$G89:$I89),0))</f>
        <v>0,-1  0,0  1,0</v>
      </c>
      <c r="W89" t="str">
        <f>IF(IFERROR(MATCH(V89, $V$53:V88, 0),0)&gt;0, "DUP","")</f>
        <v/>
      </c>
    </row>
    <row r="90" spans="1:23" x14ac:dyDescent="0.2">
      <c r="A90" s="5">
        <f>MOD(ROW()-54,COUNTA(coords))+1</f>
        <v>18</v>
      </c>
      <c r="B90" s="5">
        <f>INDEX(aseq, MOD(ROW()-54,COUNTA(aseq))+1)</f>
        <v>1</v>
      </c>
      <c r="C90" s="5">
        <f>INDEX(hseq, MOD(ROW()-54,COUNTA(hseq))+1)</f>
        <v>0</v>
      </c>
      <c r="D90" s="5">
        <f>FLOOR((ROW()-54)/COUNTA(coords),1)+1</f>
        <v>2</v>
      </c>
      <c r="E90" s="5" t="str">
        <f ca="1">IFERROR(INDEX(resource, MATCH(B90&amp;","&amp;C90,coords,0)),"Sea")</f>
        <v>Brick</v>
      </c>
      <c r="F90" s="5">
        <f ca="1">IFERROR(INDEX(strength, MATCH(B90&amp;","&amp;C90,coords,0)),0)</f>
        <v>2</v>
      </c>
      <c r="G90" s="5" t="str">
        <f t="shared" si="12"/>
        <v>1,0</v>
      </c>
      <c r="H90" s="5" t="str">
        <f t="shared" si="13"/>
        <v>2,1</v>
      </c>
      <c r="I90" s="5" t="str">
        <f t="shared" si="14"/>
        <v>1,1</v>
      </c>
      <c r="J90" s="5">
        <f>B90+INDEX($P$41:$T$46, MATCH($D90, $O$41:$O$46, 0), MATCH(J$53, $P$47:$T$47, 0))</f>
        <v>2</v>
      </c>
      <c r="K90" s="5">
        <f>C90+INDEX($P$41:$T$46, MATCH($D90, $O$41:$O$46, 0), MATCH(K$53, $P$47:$T$47, 0))</f>
        <v>1</v>
      </c>
      <c r="L90" s="5">
        <f>INDEX($P$41:$U$46, MATCH($D90, $O$41:$O$46, 0), MATCH(L$53, $P$47:$U$47, 0))</f>
        <v>4</v>
      </c>
      <c r="M90" s="5" t="str">
        <f ca="1">IFERROR(INDEX(resource, MATCH(J90&amp;","&amp;K90,coords,0)),"Sea")</f>
        <v>Wood</v>
      </c>
      <c r="N90" s="5">
        <f ca="1">IFERROR(INDEX(strength, MATCH(J90&amp;","&amp;K90,coords,0)),0)</f>
        <v>5</v>
      </c>
      <c r="O90" s="5">
        <f>B90+INDEX($P$41:$T$46, MATCH($D90, $O$41:$O$46, 0), MATCH(O$53, $P$47:$T$47, 0))</f>
        <v>1</v>
      </c>
      <c r="P90" s="5">
        <f>C90+INDEX($P$41:$T$46, MATCH($D90, $O$41:$O$46, 0), MATCH(P$53, $P$47:$T$47, 0))</f>
        <v>1</v>
      </c>
      <c r="Q90" s="5">
        <f>INDEX($P$41:$U$46, MATCH($D90, $O$41:$O$46, 0), MATCH(Q$53, $P$47:$U$47, 0))</f>
        <v>6</v>
      </c>
      <c r="R90" s="5" t="str">
        <f ca="1">IFERROR(INDEX(resource, MATCH(O90&amp;","&amp;P90,coords,0)),"Sea")</f>
        <v>Sheep</v>
      </c>
      <c r="S90" s="5">
        <f ca="1">IFERROR(INDEX(strength, MATCH(O90&amp;","&amp;P90,coords,0)),0)</f>
        <v>3</v>
      </c>
      <c r="T90" s="5">
        <f ca="1">F90+N90+S90</f>
        <v>10</v>
      </c>
      <c r="U90" s="5" t="str">
        <f ca="1">IFERROR(INDEX(port, MATCH(A90&amp;","&amp;D90, $AE$54:$AE$77, 0)),"")</f>
        <v/>
      </c>
      <c r="V90" t="str">
        <f t="array" ref="V90">INDEX($G90:$I90, MATCH(SMALL(COUNTIF($G90:$I90, "&lt;"&amp;$G90:$I90),1), COUNTIF($G90:$I90, "&lt;"&amp;$G90:$I90),0))&amp;"  "&amp;INDEX($G90:$I90, MATCH(SMALL(COUNTIF($G90:$I90, "&lt;"&amp;$G90:$I90),2), COUNTIF($G90:$I90, "&lt;"&amp;$G90:$I90),0))&amp;"  "&amp;INDEX($G90:$I90, MATCH(SMALL(COUNTIF($G90:$I90, "&lt;"&amp;$G90:$I90),3), COUNTIF($G90:$I90, "&lt;"&amp;$G90:$I90),0))</f>
        <v>1,0  1,1  2,1</v>
      </c>
      <c r="W90" t="str">
        <f>IF(IFERROR(MATCH(V90, $V$53:V89, 0),0)&gt;0, "DUP","")</f>
        <v/>
      </c>
    </row>
    <row r="91" spans="1:23" x14ac:dyDescent="0.2">
      <c r="A91" s="5">
        <f>MOD(ROW()-54,COUNTA(coords))+1</f>
        <v>19</v>
      </c>
      <c r="B91" s="5">
        <f>INDEX(aseq, MOD(ROW()-54,COUNTA(aseq))+1)</f>
        <v>0</v>
      </c>
      <c r="C91" s="5">
        <f>INDEX(hseq, MOD(ROW()-54,COUNTA(hseq))+1)</f>
        <v>0</v>
      </c>
      <c r="D91" s="5">
        <f>FLOOR((ROW()-54)/COUNTA(coords),1)+1</f>
        <v>2</v>
      </c>
      <c r="E91" s="5" t="str">
        <f ca="1">IFERROR(INDEX(resource, MATCH(B91&amp;","&amp;C91,coords,0)),"Sea")</f>
        <v>Sheep</v>
      </c>
      <c r="F91" s="5">
        <f ca="1">IFERROR(INDEX(strength, MATCH(B91&amp;","&amp;C91,coords,0)),0)</f>
        <v>2</v>
      </c>
      <c r="G91" s="5" t="str">
        <f t="shared" si="12"/>
        <v>0,0</v>
      </c>
      <c r="H91" s="5" t="str">
        <f t="shared" si="13"/>
        <v>1,1</v>
      </c>
      <c r="I91" s="5" t="str">
        <f t="shared" si="14"/>
        <v>0,1</v>
      </c>
      <c r="J91" s="5">
        <f>B91+INDEX($P$41:$T$46, MATCH($D91, $O$41:$O$46, 0), MATCH(J$53, $P$47:$T$47, 0))</f>
        <v>1</v>
      </c>
      <c r="K91" s="5">
        <f>C91+INDEX($P$41:$T$46, MATCH($D91, $O$41:$O$46, 0), MATCH(K$53, $P$47:$T$47, 0))</f>
        <v>1</v>
      </c>
      <c r="L91" s="5">
        <f>INDEX($P$41:$U$46, MATCH($D91, $O$41:$O$46, 0), MATCH(L$53, $P$47:$U$47, 0))</f>
        <v>4</v>
      </c>
      <c r="M91" s="5" t="str">
        <f ca="1">IFERROR(INDEX(resource, MATCH(J91&amp;","&amp;K91,coords,0)),"Sea")</f>
        <v>Sheep</v>
      </c>
      <c r="N91" s="5">
        <f ca="1">IFERROR(INDEX(strength, MATCH(J91&amp;","&amp;K91,coords,0)),0)</f>
        <v>3</v>
      </c>
      <c r="O91" s="5">
        <f>B91+INDEX($P$41:$T$46, MATCH($D91, $O$41:$O$46, 0), MATCH(O$53, $P$47:$T$47, 0))</f>
        <v>0</v>
      </c>
      <c r="P91" s="5">
        <f>C91+INDEX($P$41:$T$46, MATCH($D91, $O$41:$O$46, 0), MATCH(P$53, $P$47:$T$47, 0))</f>
        <v>1</v>
      </c>
      <c r="Q91" s="5">
        <f>INDEX($P$41:$U$46, MATCH($D91, $O$41:$O$46, 0), MATCH(Q$53, $P$47:$U$47, 0))</f>
        <v>6</v>
      </c>
      <c r="R91" s="5" t="str">
        <f ca="1">IFERROR(INDEX(resource, MATCH(O91&amp;","&amp;P91,coords,0)),"Sea")</f>
        <v>Wood</v>
      </c>
      <c r="S91" s="5">
        <f ca="1">IFERROR(INDEX(strength, MATCH(O91&amp;","&amp;P91,coords,0)),0)</f>
        <v>4</v>
      </c>
      <c r="T91" s="5">
        <f ca="1">F91+N91+S91</f>
        <v>9</v>
      </c>
      <c r="U91" s="5" t="str">
        <f ca="1">IFERROR(INDEX(port, MATCH(A91&amp;","&amp;D91, $AE$54:$AE$77, 0)),"")</f>
        <v/>
      </c>
      <c r="V91" t="str">
        <f t="array" ref="V91">INDEX($G91:$I91, MATCH(SMALL(COUNTIF($G91:$I91, "&lt;"&amp;$G91:$I91),1), COUNTIF($G91:$I91, "&lt;"&amp;$G91:$I91),0))&amp;"  "&amp;INDEX($G91:$I91, MATCH(SMALL(COUNTIF($G91:$I91, "&lt;"&amp;$G91:$I91),2), COUNTIF($G91:$I91, "&lt;"&amp;$G91:$I91),0))&amp;"  "&amp;INDEX($G91:$I91, MATCH(SMALL(COUNTIF($G91:$I91, "&lt;"&amp;$G91:$I91),3), COUNTIF($G91:$I91, "&lt;"&amp;$G91:$I91),0))</f>
        <v>0,0  0,1  1,1</v>
      </c>
      <c r="W91" t="str">
        <f>IF(IFERROR(MATCH(V91, $V$53:V90, 0),0)&gt;0, "DUP","")</f>
        <v/>
      </c>
    </row>
    <row r="92" spans="1:23" x14ac:dyDescent="0.2">
      <c r="A92" s="5">
        <f>MOD(ROW()-54,COUNTA(coords))+1</f>
        <v>1</v>
      </c>
      <c r="B92" s="5">
        <f>INDEX(aseq, MOD(ROW()-54,COUNTA(aseq))+1)</f>
        <v>2</v>
      </c>
      <c r="C92" s="5">
        <f>INDEX(hseq, MOD(ROW()-54,COUNTA(hseq))+1)</f>
        <v>2</v>
      </c>
      <c r="D92" s="5">
        <f>FLOOR((ROW()-54)/COUNTA(coords),1)+1</f>
        <v>3</v>
      </c>
      <c r="E92" s="5" t="str">
        <f ca="1">IFERROR(INDEX(resource, MATCH(B92&amp;","&amp;C92,coords,0)),"Sea")</f>
        <v>Ore</v>
      </c>
      <c r="F92" s="5">
        <f ca="1">IFERROR(INDEX(strength, MATCH(B92&amp;","&amp;C92,coords,0)),0)</f>
        <v>4</v>
      </c>
      <c r="G92" s="5" t="str">
        <f t="shared" si="12"/>
        <v>2,2</v>
      </c>
      <c r="H92" s="5" t="str">
        <f t="shared" si="13"/>
        <v>2,3</v>
      </c>
      <c r="I92" s="5" t="str">
        <f t="shared" si="14"/>
        <v>1,2</v>
      </c>
      <c r="J92" s="5">
        <f>B92+INDEX($P$41:$T$46, MATCH($D92, $O$41:$O$46, 0), MATCH(J$53, $P$47:$T$47, 0))</f>
        <v>2</v>
      </c>
      <c r="K92" s="5">
        <f>C92+INDEX($P$41:$T$46, MATCH($D92, $O$41:$O$46, 0), MATCH(K$53, $P$47:$T$47, 0))</f>
        <v>3</v>
      </c>
      <c r="L92" s="5">
        <f>INDEX($P$41:$U$46, MATCH($D92, $O$41:$O$46, 0), MATCH(L$53, $P$47:$U$47, 0))</f>
        <v>5</v>
      </c>
      <c r="M92" s="5" t="str">
        <f>IFERROR(INDEX(resource, MATCH(J92&amp;","&amp;K92,coords,0)),"Sea")</f>
        <v>Sea</v>
      </c>
      <c r="N92" s="5">
        <f>IFERROR(INDEX(strength, MATCH(J92&amp;","&amp;K92,coords,0)),0)</f>
        <v>0</v>
      </c>
      <c r="O92" s="5">
        <f>B92+INDEX($P$41:$T$46, MATCH($D92, $O$41:$O$46, 0), MATCH(O$53, $P$47:$T$47, 0))</f>
        <v>1</v>
      </c>
      <c r="P92" s="5">
        <f>C92+INDEX($P$41:$T$46, MATCH($D92, $O$41:$O$46, 0), MATCH(P$53, $P$47:$T$47, 0))</f>
        <v>2</v>
      </c>
      <c r="Q92" s="5">
        <f>INDEX($P$41:$U$46, MATCH($D92, $O$41:$O$46, 0), MATCH(Q$53, $P$47:$U$47, 0))</f>
        <v>1</v>
      </c>
      <c r="R92" s="5" t="str">
        <f ca="1">IFERROR(INDEX(resource, MATCH(O92&amp;","&amp;P92,coords,0)),"Sea")</f>
        <v>Wheat</v>
      </c>
      <c r="S92" s="5">
        <f ca="1">IFERROR(INDEX(strength, MATCH(O92&amp;","&amp;P92,coords,0)),0)</f>
        <v>1</v>
      </c>
      <c r="T92" s="5">
        <f ca="1">F92+N92+S92</f>
        <v>5</v>
      </c>
      <c r="U92" s="5" t="str">
        <f ca="1">IFERROR(INDEX(port, MATCH(A92&amp;","&amp;D92, $AE$54:$AE$77, 0)),"")</f>
        <v>Sheep</v>
      </c>
      <c r="V92" t="str">
        <f t="array" ref="V92">INDEX($G92:$I92, MATCH(SMALL(COUNTIF($G92:$I92, "&lt;"&amp;$G92:$I92),1), COUNTIF($G92:$I92, "&lt;"&amp;$G92:$I92),0))&amp;"  "&amp;INDEX($G92:$I92, MATCH(SMALL(COUNTIF($G92:$I92, "&lt;"&amp;$G92:$I92),2), COUNTIF($G92:$I92, "&lt;"&amp;$G92:$I92),0))&amp;"  "&amp;INDEX($G92:$I92, MATCH(SMALL(COUNTIF($G92:$I92, "&lt;"&amp;$G92:$I92),3), COUNTIF($G92:$I92, "&lt;"&amp;$G92:$I92),0))</f>
        <v>1,2  2,2  2,3</v>
      </c>
      <c r="W92" t="str">
        <f>IF(IFERROR(MATCH(V92, $V$53:V91, 0),0)&gt;0, "DUP","")</f>
        <v>DUP</v>
      </c>
    </row>
    <row r="93" spans="1:23" x14ac:dyDescent="0.2">
      <c r="A93" s="5">
        <f>MOD(ROW()-54,COUNTA(coords))+1</f>
        <v>2</v>
      </c>
      <c r="B93" s="5">
        <f>INDEX(aseq, MOD(ROW()-54,COUNTA(aseq))+1)</f>
        <v>1</v>
      </c>
      <c r="C93" s="5">
        <f>INDEX(hseq, MOD(ROW()-54,COUNTA(hseq))+1)</f>
        <v>2</v>
      </c>
      <c r="D93" s="5">
        <f>FLOOR((ROW()-54)/COUNTA(coords),1)+1</f>
        <v>3</v>
      </c>
      <c r="E93" s="5" t="str">
        <f ca="1">IFERROR(INDEX(resource, MATCH(B93&amp;","&amp;C93,coords,0)),"Sea")</f>
        <v>Wheat</v>
      </c>
      <c r="F93" s="5">
        <f ca="1">IFERROR(INDEX(strength, MATCH(B93&amp;","&amp;C93,coords,0)),0)</f>
        <v>1</v>
      </c>
      <c r="G93" s="5" t="str">
        <f t="shared" si="12"/>
        <v>1,2</v>
      </c>
      <c r="H93" s="5" t="str">
        <f t="shared" si="13"/>
        <v>1,3</v>
      </c>
      <c r="I93" s="5" t="str">
        <f t="shared" si="14"/>
        <v>0,2</v>
      </c>
      <c r="J93" s="5">
        <f>B93+INDEX($P$41:$T$46, MATCH($D93, $O$41:$O$46, 0), MATCH(J$53, $P$47:$T$47, 0))</f>
        <v>1</v>
      </c>
      <c r="K93" s="5">
        <f>C93+INDEX($P$41:$T$46, MATCH($D93, $O$41:$O$46, 0), MATCH(K$53, $P$47:$T$47, 0))</f>
        <v>3</v>
      </c>
      <c r="L93" s="5">
        <f>INDEX($P$41:$U$46, MATCH($D93, $O$41:$O$46, 0), MATCH(L$53, $P$47:$U$47, 0))</f>
        <v>5</v>
      </c>
      <c r="M93" s="5" t="str">
        <f>IFERROR(INDEX(resource, MATCH(J93&amp;","&amp;K93,coords,0)),"Sea")</f>
        <v>Sea</v>
      </c>
      <c r="N93" s="5">
        <f>IFERROR(INDEX(strength, MATCH(J93&amp;","&amp;K93,coords,0)),0)</f>
        <v>0</v>
      </c>
      <c r="O93" s="5">
        <f>B93+INDEX($P$41:$T$46, MATCH($D93, $O$41:$O$46, 0), MATCH(O$53, $P$47:$T$47, 0))</f>
        <v>0</v>
      </c>
      <c r="P93" s="5">
        <f>C93+INDEX($P$41:$T$46, MATCH($D93, $O$41:$O$46, 0), MATCH(P$53, $P$47:$T$47, 0))</f>
        <v>2</v>
      </c>
      <c r="Q93" s="5">
        <f>INDEX($P$41:$U$46, MATCH($D93, $O$41:$O$46, 0), MATCH(Q$53, $P$47:$U$47, 0))</f>
        <v>1</v>
      </c>
      <c r="R93" s="5" t="str">
        <f ca="1">IFERROR(INDEX(resource, MATCH(O93&amp;","&amp;P93,coords,0)),"Sea")</f>
        <v>Wheat</v>
      </c>
      <c r="S93" s="5">
        <f ca="1">IFERROR(INDEX(strength, MATCH(O93&amp;","&amp;P93,coords,0)),0)</f>
        <v>5</v>
      </c>
      <c r="T93" s="5">
        <f ca="1">F93+N93+S93</f>
        <v>6</v>
      </c>
      <c r="U93" s="5" t="str">
        <f ca="1">IFERROR(INDEX(port, MATCH(A93&amp;","&amp;D93, $AE$54:$AE$77, 0)),"")</f>
        <v/>
      </c>
      <c r="V93" t="str">
        <f t="array" ref="V93">INDEX($G93:$I93, MATCH(SMALL(COUNTIF($G93:$I93, "&lt;"&amp;$G93:$I93),1), COUNTIF($G93:$I93, "&lt;"&amp;$G93:$I93),0))&amp;"  "&amp;INDEX($G93:$I93, MATCH(SMALL(COUNTIF($G93:$I93, "&lt;"&amp;$G93:$I93),2), COUNTIF($G93:$I93, "&lt;"&amp;$G93:$I93),0))&amp;"  "&amp;INDEX($G93:$I93, MATCH(SMALL(COUNTIF($G93:$I93, "&lt;"&amp;$G93:$I93),3), COUNTIF($G93:$I93, "&lt;"&amp;$G93:$I93),0))</f>
        <v>0,2  1,2  1,3</v>
      </c>
      <c r="W93" t="str">
        <f>IF(IFERROR(MATCH(V93, $V$53:V92, 0),0)&gt;0, "DUP","")</f>
        <v>DUP</v>
      </c>
    </row>
    <row r="94" spans="1:23" x14ac:dyDescent="0.2">
      <c r="A94" s="5">
        <f>MOD(ROW()-54,COUNTA(coords))+1</f>
        <v>3</v>
      </c>
      <c r="B94" s="5">
        <f>INDEX(aseq, MOD(ROW()-54,COUNTA(aseq))+1)</f>
        <v>0</v>
      </c>
      <c r="C94" s="5">
        <f>INDEX(hseq, MOD(ROW()-54,COUNTA(hseq))+1)</f>
        <v>2</v>
      </c>
      <c r="D94" s="5">
        <f>FLOOR((ROW()-54)/COUNTA(coords),1)+1</f>
        <v>3</v>
      </c>
      <c r="E94" s="5" t="str">
        <f ca="1">IFERROR(INDEX(resource, MATCH(B94&amp;","&amp;C94,coords,0)),"Sea")</f>
        <v>Wheat</v>
      </c>
      <c r="F94" s="5">
        <f ca="1">IFERROR(INDEX(strength, MATCH(B94&amp;","&amp;C94,coords,0)),0)</f>
        <v>5</v>
      </c>
      <c r="G94" s="5" t="str">
        <f t="shared" si="12"/>
        <v>0,2</v>
      </c>
      <c r="H94" s="5" t="str">
        <f t="shared" si="13"/>
        <v>0,3</v>
      </c>
      <c r="I94" s="5" t="str">
        <f t="shared" si="14"/>
        <v>-1,2</v>
      </c>
      <c r="J94" s="5">
        <f>B94+INDEX($P$41:$T$46, MATCH($D94, $O$41:$O$46, 0), MATCH(J$53, $P$47:$T$47, 0))</f>
        <v>0</v>
      </c>
      <c r="K94" s="5">
        <f>C94+INDEX($P$41:$T$46, MATCH($D94, $O$41:$O$46, 0), MATCH(K$53, $P$47:$T$47, 0))</f>
        <v>3</v>
      </c>
      <c r="L94" s="5">
        <f>INDEX($P$41:$U$46, MATCH($D94, $O$41:$O$46, 0), MATCH(L$53, $P$47:$U$47, 0))</f>
        <v>5</v>
      </c>
      <c r="M94" s="5" t="str">
        <f>IFERROR(INDEX(resource, MATCH(J94&amp;","&amp;K94,coords,0)),"Sea")</f>
        <v>Sea</v>
      </c>
      <c r="N94" s="5">
        <f>IFERROR(INDEX(strength, MATCH(J94&amp;","&amp;K94,coords,0)),0)</f>
        <v>0</v>
      </c>
      <c r="O94" s="5">
        <f>B94+INDEX($P$41:$T$46, MATCH($D94, $O$41:$O$46, 0), MATCH(O$53, $P$47:$T$47, 0))</f>
        <v>-1</v>
      </c>
      <c r="P94" s="5">
        <f>C94+INDEX($P$41:$T$46, MATCH($D94, $O$41:$O$46, 0), MATCH(P$53, $P$47:$T$47, 0))</f>
        <v>2</v>
      </c>
      <c r="Q94" s="5">
        <f>INDEX($P$41:$U$46, MATCH($D94, $O$41:$O$46, 0), MATCH(Q$53, $P$47:$U$47, 0))</f>
        <v>1</v>
      </c>
      <c r="R94" s="5" t="str">
        <f>IFERROR(INDEX(resource, MATCH(O94&amp;","&amp;P94,coords,0)),"Sea")</f>
        <v>Sea</v>
      </c>
      <c r="S94" s="5">
        <f>IFERROR(INDEX(strength, MATCH(O94&amp;","&amp;P94,coords,0)),0)</f>
        <v>0</v>
      </c>
      <c r="T94" s="5">
        <f ca="1">F94+N94+S94</f>
        <v>5</v>
      </c>
      <c r="U94" s="5" t="str">
        <f ca="1">IFERROR(INDEX(port, MATCH(A94&amp;","&amp;D94, $AE$54:$AE$77, 0)),"")</f>
        <v>Random</v>
      </c>
      <c r="V94" t="str">
        <f t="array" ref="V94">INDEX($G94:$I94, MATCH(SMALL(COUNTIF($G94:$I94, "&lt;"&amp;$G94:$I94),1), COUNTIF($G94:$I94, "&lt;"&amp;$G94:$I94),0))&amp;"  "&amp;INDEX($G94:$I94, MATCH(SMALL(COUNTIF($G94:$I94, "&lt;"&amp;$G94:$I94),2), COUNTIF($G94:$I94, "&lt;"&amp;$G94:$I94),0))&amp;"  "&amp;INDEX($G94:$I94, MATCH(SMALL(COUNTIF($G94:$I94, "&lt;"&amp;$G94:$I94),3), COUNTIF($G94:$I94, "&lt;"&amp;$G94:$I94),0))</f>
        <v>-1,2  0,2  0,3</v>
      </c>
      <c r="W94" t="str">
        <f>IF(IFERROR(MATCH(V94, $V$53:V93, 0),0)&gt;0, "DUP","")</f>
        <v/>
      </c>
    </row>
    <row r="95" spans="1:23" x14ac:dyDescent="0.2">
      <c r="A95" s="5">
        <f>MOD(ROW()-54,COUNTA(coords))+1</f>
        <v>4</v>
      </c>
      <c r="B95" s="5">
        <f>INDEX(aseq, MOD(ROW()-54,COUNTA(aseq))+1)</f>
        <v>-1</v>
      </c>
      <c r="C95" s="5">
        <f>INDEX(hseq, MOD(ROW()-54,COUNTA(hseq))+1)</f>
        <v>1</v>
      </c>
      <c r="D95" s="5">
        <f>FLOOR((ROW()-54)/COUNTA(coords),1)+1</f>
        <v>3</v>
      </c>
      <c r="E95" s="5" t="str">
        <f ca="1">IFERROR(INDEX(resource, MATCH(B95&amp;","&amp;C95,coords,0)),"Sea")</f>
        <v>Desert</v>
      </c>
      <c r="F95" s="5">
        <f ca="1">IFERROR(INDEX(strength, MATCH(B95&amp;","&amp;C95,coords,0)),0)</f>
        <v>0</v>
      </c>
      <c r="G95" s="5" t="str">
        <f t="shared" si="12"/>
        <v>-1,1</v>
      </c>
      <c r="H95" s="5" t="str">
        <f t="shared" si="13"/>
        <v>-1,2</v>
      </c>
      <c r="I95" s="5" t="str">
        <f t="shared" si="14"/>
        <v>-2,1</v>
      </c>
      <c r="J95" s="5">
        <f>B95+INDEX($P$41:$T$46, MATCH($D95, $O$41:$O$46, 0), MATCH(J$53, $P$47:$T$47, 0))</f>
        <v>-1</v>
      </c>
      <c r="K95" s="5">
        <f>C95+INDEX($P$41:$T$46, MATCH($D95, $O$41:$O$46, 0), MATCH(K$53, $P$47:$T$47, 0))</f>
        <v>2</v>
      </c>
      <c r="L95" s="5">
        <f>INDEX($P$41:$U$46, MATCH($D95, $O$41:$O$46, 0), MATCH(L$53, $P$47:$U$47, 0))</f>
        <v>5</v>
      </c>
      <c r="M95" s="5" t="str">
        <f>IFERROR(INDEX(resource, MATCH(J95&amp;","&amp;K95,coords,0)),"Sea")</f>
        <v>Sea</v>
      </c>
      <c r="N95" s="5">
        <f>IFERROR(INDEX(strength, MATCH(J95&amp;","&amp;K95,coords,0)),0)</f>
        <v>0</v>
      </c>
      <c r="O95" s="5">
        <f>B95+INDEX($P$41:$T$46, MATCH($D95, $O$41:$O$46, 0), MATCH(O$53, $P$47:$T$47, 0))</f>
        <v>-2</v>
      </c>
      <c r="P95" s="5">
        <f>C95+INDEX($P$41:$T$46, MATCH($D95, $O$41:$O$46, 0), MATCH(P$53, $P$47:$T$47, 0))</f>
        <v>1</v>
      </c>
      <c r="Q95" s="5">
        <f>INDEX($P$41:$U$46, MATCH($D95, $O$41:$O$46, 0), MATCH(Q$53, $P$47:$U$47, 0))</f>
        <v>1</v>
      </c>
      <c r="R95" s="5" t="str">
        <f>IFERROR(INDEX(resource, MATCH(O95&amp;","&amp;P95,coords,0)),"Sea")</f>
        <v>Sea</v>
      </c>
      <c r="S95" s="5">
        <f>IFERROR(INDEX(strength, MATCH(O95&amp;","&amp;P95,coords,0)),0)</f>
        <v>0</v>
      </c>
      <c r="T95" s="5">
        <f ca="1">F95+N95+S95</f>
        <v>0</v>
      </c>
      <c r="U95" s="5" t="str">
        <f ca="1">IFERROR(INDEX(port, MATCH(A95&amp;","&amp;D95, $AE$54:$AE$77, 0)),"")</f>
        <v>Ore</v>
      </c>
      <c r="V95" t="str">
        <f t="array" ref="V95">INDEX($G95:$I95, MATCH(SMALL(COUNTIF($G95:$I95, "&lt;"&amp;$G95:$I95),1), COUNTIF($G95:$I95, "&lt;"&amp;$G95:$I95),0))&amp;"  "&amp;INDEX($G95:$I95, MATCH(SMALL(COUNTIF($G95:$I95, "&lt;"&amp;$G95:$I95),2), COUNTIF($G95:$I95, "&lt;"&amp;$G95:$I95),0))&amp;"  "&amp;INDEX($G95:$I95, MATCH(SMALL(COUNTIF($G95:$I95, "&lt;"&amp;$G95:$I95),3), COUNTIF($G95:$I95, "&lt;"&amp;$G95:$I95),0))</f>
        <v>-1,1  -1,2  -2,1</v>
      </c>
      <c r="W95" t="str">
        <f>IF(IFERROR(MATCH(V95, $V$53:V94, 0),0)&gt;0, "DUP","")</f>
        <v/>
      </c>
    </row>
    <row r="96" spans="1:23" x14ac:dyDescent="0.2">
      <c r="A96" s="5">
        <f>MOD(ROW()-54,COUNTA(coords))+1</f>
        <v>5</v>
      </c>
      <c r="B96" s="5">
        <f>INDEX(aseq, MOD(ROW()-54,COUNTA(aseq))+1)</f>
        <v>-2</v>
      </c>
      <c r="C96" s="5">
        <f>INDEX(hseq, MOD(ROW()-54,COUNTA(hseq))+1)</f>
        <v>0</v>
      </c>
      <c r="D96" s="5">
        <f>FLOOR((ROW()-54)/COUNTA(coords),1)+1</f>
        <v>3</v>
      </c>
      <c r="E96" s="5" t="str">
        <f ca="1">IFERROR(INDEX(resource, MATCH(B96&amp;","&amp;C96,coords,0)),"Sea")</f>
        <v>Sheep</v>
      </c>
      <c r="F96" s="5">
        <f ca="1">IFERROR(INDEX(strength, MATCH(B96&amp;","&amp;C96,coords,0)),0)</f>
        <v>2</v>
      </c>
      <c r="G96" s="5" t="str">
        <f t="shared" si="12"/>
        <v>-2,0</v>
      </c>
      <c r="H96" s="5" t="str">
        <f t="shared" si="13"/>
        <v>-2,1</v>
      </c>
      <c r="I96" s="5" t="str">
        <f t="shared" si="14"/>
        <v>-3,0</v>
      </c>
      <c r="J96" s="5">
        <f>B96+INDEX($P$41:$T$46, MATCH($D96, $O$41:$O$46, 0), MATCH(J$53, $P$47:$T$47, 0))</f>
        <v>-2</v>
      </c>
      <c r="K96" s="5">
        <f>C96+INDEX($P$41:$T$46, MATCH($D96, $O$41:$O$46, 0), MATCH(K$53, $P$47:$T$47, 0))</f>
        <v>1</v>
      </c>
      <c r="L96" s="5">
        <f>INDEX($P$41:$U$46, MATCH($D96, $O$41:$O$46, 0), MATCH(L$53, $P$47:$U$47, 0))</f>
        <v>5</v>
      </c>
      <c r="M96" s="5" t="str">
        <f>IFERROR(INDEX(resource, MATCH(J96&amp;","&amp;K96,coords,0)),"Sea")</f>
        <v>Sea</v>
      </c>
      <c r="N96" s="5">
        <f>IFERROR(INDEX(strength, MATCH(J96&amp;","&amp;K96,coords,0)),0)</f>
        <v>0</v>
      </c>
      <c r="O96" s="5">
        <f>B96+INDEX($P$41:$T$46, MATCH($D96, $O$41:$O$46, 0), MATCH(O$53, $P$47:$T$47, 0))</f>
        <v>-3</v>
      </c>
      <c r="P96" s="5">
        <f>C96+INDEX($P$41:$T$46, MATCH($D96, $O$41:$O$46, 0), MATCH(P$53, $P$47:$T$47, 0))</f>
        <v>0</v>
      </c>
      <c r="Q96" s="5">
        <f>INDEX($P$41:$U$46, MATCH($D96, $O$41:$O$46, 0), MATCH(Q$53, $P$47:$U$47, 0))</f>
        <v>1</v>
      </c>
      <c r="R96" s="5" t="str">
        <f>IFERROR(INDEX(resource, MATCH(O96&amp;","&amp;P96,coords,0)),"Sea")</f>
        <v>Sea</v>
      </c>
      <c r="S96" s="5">
        <f>IFERROR(INDEX(strength, MATCH(O96&amp;","&amp;P96,coords,0)),0)</f>
        <v>0</v>
      </c>
      <c r="T96" s="5">
        <f ca="1">F96+N96+S96</f>
        <v>2</v>
      </c>
      <c r="U96" s="5" t="str">
        <f ca="1">IFERROR(INDEX(port, MATCH(A96&amp;","&amp;D96, $AE$54:$AE$77, 0)),"")</f>
        <v/>
      </c>
      <c r="V96" t="str">
        <f t="array" ref="V96">INDEX($G96:$I96, MATCH(SMALL(COUNTIF($G96:$I96, "&lt;"&amp;$G96:$I96),1), COUNTIF($G96:$I96, "&lt;"&amp;$G96:$I96),0))&amp;"  "&amp;INDEX($G96:$I96, MATCH(SMALL(COUNTIF($G96:$I96, "&lt;"&amp;$G96:$I96),2), COUNTIF($G96:$I96, "&lt;"&amp;$G96:$I96),0))&amp;"  "&amp;INDEX($G96:$I96, MATCH(SMALL(COUNTIF($G96:$I96, "&lt;"&amp;$G96:$I96),3), COUNTIF($G96:$I96, "&lt;"&amp;$G96:$I96),0))</f>
        <v>-2,0  -2,1  -3,0</v>
      </c>
      <c r="W96" t="str">
        <f>IF(IFERROR(MATCH(V96, $V$53:V95, 0),0)&gt;0, "DUP","")</f>
        <v/>
      </c>
    </row>
    <row r="97" spans="1:23" x14ac:dyDescent="0.2">
      <c r="A97" s="5">
        <f>MOD(ROW()-54,COUNTA(coords))+1</f>
        <v>6</v>
      </c>
      <c r="B97" s="5">
        <f>INDEX(aseq, MOD(ROW()-54,COUNTA(aseq))+1)</f>
        <v>-2</v>
      </c>
      <c r="C97" s="5">
        <f>INDEX(hseq, MOD(ROW()-54,COUNTA(hseq))+1)</f>
        <v>-1</v>
      </c>
      <c r="D97" s="5">
        <f>FLOOR((ROW()-54)/COUNTA(coords),1)+1</f>
        <v>3</v>
      </c>
      <c r="E97" s="5" t="str">
        <f ca="1">IFERROR(INDEX(resource, MATCH(B97&amp;","&amp;C97,coords,0)),"Sea")</f>
        <v>Sheep</v>
      </c>
      <c r="F97" s="5">
        <f ca="1">IFERROR(INDEX(strength, MATCH(B97&amp;","&amp;C97,coords,0)),0)</f>
        <v>5</v>
      </c>
      <c r="G97" s="5" t="str">
        <f t="shared" si="12"/>
        <v>-2,-1</v>
      </c>
      <c r="H97" s="5" t="str">
        <f t="shared" si="13"/>
        <v>-2,0</v>
      </c>
      <c r="I97" s="5" t="str">
        <f t="shared" si="14"/>
        <v>-3,-1</v>
      </c>
      <c r="J97" s="5">
        <f>B97+INDEX($P$41:$T$46, MATCH($D97, $O$41:$O$46, 0), MATCH(J$53, $P$47:$T$47, 0))</f>
        <v>-2</v>
      </c>
      <c r="K97" s="5">
        <f>C97+INDEX($P$41:$T$46, MATCH($D97, $O$41:$O$46, 0), MATCH(K$53, $P$47:$T$47, 0))</f>
        <v>0</v>
      </c>
      <c r="L97" s="5">
        <f>INDEX($P$41:$U$46, MATCH($D97, $O$41:$O$46, 0), MATCH(L$53, $P$47:$U$47, 0))</f>
        <v>5</v>
      </c>
      <c r="M97" s="5" t="str">
        <f ca="1">IFERROR(INDEX(resource, MATCH(J97&amp;","&amp;K97,coords,0)),"Sea")</f>
        <v>Sheep</v>
      </c>
      <c r="N97" s="5">
        <f ca="1">IFERROR(INDEX(strength, MATCH(J97&amp;","&amp;K97,coords,0)),0)</f>
        <v>2</v>
      </c>
      <c r="O97" s="5">
        <f>B97+INDEX($P$41:$T$46, MATCH($D97, $O$41:$O$46, 0), MATCH(O$53, $P$47:$T$47, 0))</f>
        <v>-3</v>
      </c>
      <c r="P97" s="5">
        <f>C97+INDEX($P$41:$T$46, MATCH($D97, $O$41:$O$46, 0), MATCH(P$53, $P$47:$T$47, 0))</f>
        <v>-1</v>
      </c>
      <c r="Q97" s="5">
        <f>INDEX($P$41:$U$46, MATCH($D97, $O$41:$O$46, 0), MATCH(Q$53, $P$47:$U$47, 0))</f>
        <v>1</v>
      </c>
      <c r="R97" s="5" t="str">
        <f>IFERROR(INDEX(resource, MATCH(O97&amp;","&amp;P97,coords,0)),"Sea")</f>
        <v>Sea</v>
      </c>
      <c r="S97" s="5">
        <f>IFERROR(INDEX(strength, MATCH(O97&amp;","&amp;P97,coords,0)),0)</f>
        <v>0</v>
      </c>
      <c r="T97" s="5">
        <f ca="1">F97+N97+S97</f>
        <v>7</v>
      </c>
      <c r="U97" s="5" t="str">
        <f ca="1">IFERROR(INDEX(port, MATCH(A97&amp;","&amp;D97, $AE$54:$AE$77, 0)),"")</f>
        <v>Wheat</v>
      </c>
      <c r="V97" t="str">
        <f t="array" ref="V97">INDEX($G97:$I97, MATCH(SMALL(COUNTIF($G97:$I97, "&lt;"&amp;$G97:$I97),1), COUNTIF($G97:$I97, "&lt;"&amp;$G97:$I97),0))&amp;"  "&amp;INDEX($G97:$I97, MATCH(SMALL(COUNTIF($G97:$I97, "&lt;"&amp;$G97:$I97),2), COUNTIF($G97:$I97, "&lt;"&amp;$G97:$I97),0))&amp;"  "&amp;INDEX($G97:$I97, MATCH(SMALL(COUNTIF($G97:$I97, "&lt;"&amp;$G97:$I97),3), COUNTIF($G97:$I97, "&lt;"&amp;$G97:$I97),0))</f>
        <v>-2,-1  -2,0  -3,-1</v>
      </c>
      <c r="W97" t="str">
        <f>IF(IFERROR(MATCH(V97, $V$53:V96, 0),0)&gt;0, "DUP","")</f>
        <v/>
      </c>
    </row>
    <row r="98" spans="1:23" x14ac:dyDescent="0.2">
      <c r="A98" s="5">
        <f>MOD(ROW()-54,COUNTA(coords))+1</f>
        <v>7</v>
      </c>
      <c r="B98" s="5">
        <f>INDEX(aseq, MOD(ROW()-54,COUNTA(aseq))+1)</f>
        <v>-2</v>
      </c>
      <c r="C98" s="5">
        <f>INDEX(hseq, MOD(ROW()-54,COUNTA(hseq))+1)</f>
        <v>-2</v>
      </c>
      <c r="D98" s="5">
        <f>FLOOR((ROW()-54)/COUNTA(coords),1)+1</f>
        <v>3</v>
      </c>
      <c r="E98" s="5" t="str">
        <f ca="1">IFERROR(INDEX(resource, MATCH(B98&amp;","&amp;C98,coords,0)),"Sea")</f>
        <v>Ore</v>
      </c>
      <c r="F98" s="5">
        <f ca="1">IFERROR(INDEX(strength, MATCH(B98&amp;","&amp;C98,coords,0)),0)</f>
        <v>3</v>
      </c>
      <c r="G98" s="5" t="str">
        <f t="shared" si="12"/>
        <v>-2,-2</v>
      </c>
      <c r="H98" s="5" t="str">
        <f t="shared" si="13"/>
        <v>-2,-1</v>
      </c>
      <c r="I98" s="5" t="str">
        <f t="shared" si="14"/>
        <v>-3,-2</v>
      </c>
      <c r="J98" s="5">
        <f>B98+INDEX($P$41:$T$46, MATCH($D98, $O$41:$O$46, 0), MATCH(J$53, $P$47:$T$47, 0))</f>
        <v>-2</v>
      </c>
      <c r="K98" s="5">
        <f>C98+INDEX($P$41:$T$46, MATCH($D98, $O$41:$O$46, 0), MATCH(K$53, $P$47:$T$47, 0))</f>
        <v>-1</v>
      </c>
      <c r="L98" s="5">
        <f>INDEX($P$41:$U$46, MATCH($D98, $O$41:$O$46, 0), MATCH(L$53, $P$47:$U$47, 0))</f>
        <v>5</v>
      </c>
      <c r="M98" s="5" t="str">
        <f ca="1">IFERROR(INDEX(resource, MATCH(J98&amp;","&amp;K98,coords,0)),"Sea")</f>
        <v>Sheep</v>
      </c>
      <c r="N98" s="5">
        <f ca="1">IFERROR(INDEX(strength, MATCH(J98&amp;","&amp;K98,coords,0)),0)</f>
        <v>5</v>
      </c>
      <c r="O98" s="5">
        <f>B98+INDEX($P$41:$T$46, MATCH($D98, $O$41:$O$46, 0), MATCH(O$53, $P$47:$T$47, 0))</f>
        <v>-3</v>
      </c>
      <c r="P98" s="5">
        <f>C98+INDEX($P$41:$T$46, MATCH($D98, $O$41:$O$46, 0), MATCH(P$53, $P$47:$T$47, 0))</f>
        <v>-2</v>
      </c>
      <c r="Q98" s="5">
        <f>INDEX($P$41:$U$46, MATCH($D98, $O$41:$O$46, 0), MATCH(Q$53, $P$47:$U$47, 0))</f>
        <v>1</v>
      </c>
      <c r="R98" s="5" t="str">
        <f>IFERROR(INDEX(resource, MATCH(O98&amp;","&amp;P98,coords,0)),"Sea")</f>
        <v>Sea</v>
      </c>
      <c r="S98" s="5">
        <f>IFERROR(INDEX(strength, MATCH(O98&amp;","&amp;P98,coords,0)),0)</f>
        <v>0</v>
      </c>
      <c r="T98" s="5">
        <f ca="1">F98+N98+S98</f>
        <v>8</v>
      </c>
      <c r="U98" s="5" t="str">
        <f ca="1">IFERROR(INDEX(port, MATCH(A98&amp;","&amp;D98, $AE$54:$AE$77, 0)),"")</f>
        <v/>
      </c>
      <c r="V98" t="str">
        <f t="array" ref="V98">INDEX($G98:$I98, MATCH(SMALL(COUNTIF($G98:$I98, "&lt;"&amp;$G98:$I98),1), COUNTIF($G98:$I98, "&lt;"&amp;$G98:$I98),0))&amp;"  "&amp;INDEX($G98:$I98, MATCH(SMALL(COUNTIF($G98:$I98, "&lt;"&amp;$G98:$I98),2), COUNTIF($G98:$I98, "&lt;"&amp;$G98:$I98),0))&amp;"  "&amp;INDEX($G98:$I98, MATCH(SMALL(COUNTIF($G98:$I98, "&lt;"&amp;$G98:$I98),3), COUNTIF($G98:$I98, "&lt;"&amp;$G98:$I98),0))</f>
        <v>-2,-1  -2,-2  -3,-2</v>
      </c>
      <c r="W98" t="str">
        <f>IF(IFERROR(MATCH(V98, $V$53:V97, 0),0)&gt;0, "DUP","")</f>
        <v/>
      </c>
    </row>
    <row r="99" spans="1:23" x14ac:dyDescent="0.2">
      <c r="A99" s="5">
        <f>MOD(ROW()-54,COUNTA(coords))+1</f>
        <v>8</v>
      </c>
      <c r="B99" s="5">
        <f>INDEX(aseq, MOD(ROW()-54,COUNTA(aseq))+1)</f>
        <v>-1</v>
      </c>
      <c r="C99" s="5">
        <f>INDEX(hseq, MOD(ROW()-54,COUNTA(hseq))+1)</f>
        <v>-2</v>
      </c>
      <c r="D99" s="5">
        <f>FLOOR((ROW()-54)/COUNTA(coords),1)+1</f>
        <v>3</v>
      </c>
      <c r="E99" s="5" t="str">
        <f ca="1">IFERROR(INDEX(resource, MATCH(B99&amp;","&amp;C99,coords,0)),"Sea")</f>
        <v>Ore</v>
      </c>
      <c r="F99" s="5">
        <f ca="1">IFERROR(INDEX(strength, MATCH(B99&amp;","&amp;C99,coords,0)),0)</f>
        <v>4</v>
      </c>
      <c r="G99" s="5" t="str">
        <f t="shared" si="12"/>
        <v>-1,-2</v>
      </c>
      <c r="H99" s="5" t="str">
        <f t="shared" si="13"/>
        <v>-1,-1</v>
      </c>
      <c r="I99" s="5" t="str">
        <f t="shared" si="14"/>
        <v>-2,-2</v>
      </c>
      <c r="J99" s="5">
        <f>B99+INDEX($P$41:$T$46, MATCH($D99, $O$41:$O$46, 0), MATCH(J$53, $P$47:$T$47, 0))</f>
        <v>-1</v>
      </c>
      <c r="K99" s="5">
        <f>C99+INDEX($P$41:$T$46, MATCH($D99, $O$41:$O$46, 0), MATCH(K$53, $P$47:$T$47, 0))</f>
        <v>-1</v>
      </c>
      <c r="L99" s="5">
        <f>INDEX($P$41:$U$46, MATCH($D99, $O$41:$O$46, 0), MATCH(L$53, $P$47:$U$47, 0))</f>
        <v>5</v>
      </c>
      <c r="M99" s="5" t="str">
        <f ca="1">IFERROR(INDEX(resource, MATCH(J99&amp;","&amp;K99,coords,0)),"Sea")</f>
        <v>Wood</v>
      </c>
      <c r="N99" s="5">
        <f ca="1">IFERROR(INDEX(strength, MATCH(J99&amp;","&amp;K99,coords,0)),0)</f>
        <v>4</v>
      </c>
      <c r="O99" s="5">
        <f>B99+INDEX($P$41:$T$46, MATCH($D99, $O$41:$O$46, 0), MATCH(O$53, $P$47:$T$47, 0))</f>
        <v>-2</v>
      </c>
      <c r="P99" s="5">
        <f>C99+INDEX($P$41:$T$46, MATCH($D99, $O$41:$O$46, 0), MATCH(P$53, $P$47:$T$47, 0))</f>
        <v>-2</v>
      </c>
      <c r="Q99" s="5">
        <f>INDEX($P$41:$U$46, MATCH($D99, $O$41:$O$46, 0), MATCH(Q$53, $P$47:$U$47, 0))</f>
        <v>1</v>
      </c>
      <c r="R99" s="5" t="str">
        <f ca="1">IFERROR(INDEX(resource, MATCH(O99&amp;","&amp;P99,coords,0)),"Sea")</f>
        <v>Ore</v>
      </c>
      <c r="S99" s="5">
        <f ca="1">IFERROR(INDEX(strength, MATCH(O99&amp;","&amp;P99,coords,0)),0)</f>
        <v>3</v>
      </c>
      <c r="T99" s="5">
        <f ca="1">F99+N99+S99</f>
        <v>11</v>
      </c>
      <c r="U99" s="5" t="str">
        <f ca="1">IFERROR(INDEX(port, MATCH(A99&amp;","&amp;D99, $AE$54:$AE$77, 0)),"")</f>
        <v/>
      </c>
      <c r="V99" t="str">
        <f t="array" ref="V99">INDEX($G99:$I99, MATCH(SMALL(COUNTIF($G99:$I99, "&lt;"&amp;$G99:$I99),1), COUNTIF($G99:$I99, "&lt;"&amp;$G99:$I99),0))&amp;"  "&amp;INDEX($G99:$I99, MATCH(SMALL(COUNTIF($G99:$I99, "&lt;"&amp;$G99:$I99),2), COUNTIF($G99:$I99, "&lt;"&amp;$G99:$I99),0))&amp;"  "&amp;INDEX($G99:$I99, MATCH(SMALL(COUNTIF($G99:$I99, "&lt;"&amp;$G99:$I99),3), COUNTIF($G99:$I99, "&lt;"&amp;$G99:$I99),0))</f>
        <v>-1,-1  -1,-2  -2,-2</v>
      </c>
      <c r="W99" t="str">
        <f>IF(IFERROR(MATCH(V99, $V$53:V98, 0),0)&gt;0, "DUP","")</f>
        <v>DUP</v>
      </c>
    </row>
    <row r="100" spans="1:23" x14ac:dyDescent="0.2">
      <c r="A100" s="5">
        <f>MOD(ROW()-54,COUNTA(coords))+1</f>
        <v>9</v>
      </c>
      <c r="B100" s="5">
        <f>INDEX(aseq, MOD(ROW()-54,COUNTA(aseq))+1)</f>
        <v>0</v>
      </c>
      <c r="C100" s="5">
        <f>INDEX(hseq, MOD(ROW()-54,COUNTA(hseq))+1)</f>
        <v>-2</v>
      </c>
      <c r="D100" s="5">
        <f>FLOOR((ROW()-54)/COUNTA(coords),1)+1</f>
        <v>3</v>
      </c>
      <c r="E100" s="5" t="str">
        <f ca="1">IFERROR(INDEX(resource, MATCH(B100&amp;","&amp;C100,coords,0)),"Sea")</f>
        <v>Brick</v>
      </c>
      <c r="F100" s="5">
        <f ca="1">IFERROR(INDEX(strength, MATCH(B100&amp;","&amp;C100,coords,0)),0)</f>
        <v>1</v>
      </c>
      <c r="G100" s="5" t="str">
        <f t="shared" si="12"/>
        <v>0,-2</v>
      </c>
      <c r="H100" s="5" t="str">
        <f t="shared" si="13"/>
        <v>0,-1</v>
      </c>
      <c r="I100" s="5" t="str">
        <f t="shared" si="14"/>
        <v>-1,-2</v>
      </c>
      <c r="J100" s="5">
        <f>B100+INDEX($P$41:$T$46, MATCH($D100, $O$41:$O$46, 0), MATCH(J$53, $P$47:$T$47, 0))</f>
        <v>0</v>
      </c>
      <c r="K100" s="5">
        <f>C100+INDEX($P$41:$T$46, MATCH($D100, $O$41:$O$46, 0), MATCH(K$53, $P$47:$T$47, 0))</f>
        <v>-1</v>
      </c>
      <c r="L100" s="5">
        <f>INDEX($P$41:$U$46, MATCH($D100, $O$41:$O$46, 0), MATCH(L$53, $P$47:$U$47, 0))</f>
        <v>5</v>
      </c>
      <c r="M100" s="5" t="str">
        <f ca="1">IFERROR(INDEX(resource, MATCH(J100&amp;","&amp;K100,coords,0)),"Sea")</f>
        <v>Brick</v>
      </c>
      <c r="N100" s="5">
        <f ca="1">IFERROR(INDEX(strength, MATCH(J100&amp;","&amp;K100,coords,0)),0)</f>
        <v>5</v>
      </c>
      <c r="O100" s="5">
        <f>B100+INDEX($P$41:$T$46, MATCH($D100, $O$41:$O$46, 0), MATCH(O$53, $P$47:$T$47, 0))</f>
        <v>-1</v>
      </c>
      <c r="P100" s="5">
        <f>C100+INDEX($P$41:$T$46, MATCH($D100, $O$41:$O$46, 0), MATCH(P$53, $P$47:$T$47, 0))</f>
        <v>-2</v>
      </c>
      <c r="Q100" s="5">
        <f>INDEX($P$41:$U$46, MATCH($D100, $O$41:$O$46, 0), MATCH(Q$53, $P$47:$U$47, 0))</f>
        <v>1</v>
      </c>
      <c r="R100" s="5" t="str">
        <f ca="1">IFERROR(INDEX(resource, MATCH(O100&amp;","&amp;P100,coords,0)),"Sea")</f>
        <v>Ore</v>
      </c>
      <c r="S100" s="5">
        <f ca="1">IFERROR(INDEX(strength, MATCH(O100&amp;","&amp;P100,coords,0)),0)</f>
        <v>4</v>
      </c>
      <c r="T100" s="5">
        <f ca="1">F100+N100+S100</f>
        <v>10</v>
      </c>
      <c r="U100" s="5" t="str">
        <f ca="1">IFERROR(INDEX(port, MATCH(A100&amp;","&amp;D100, $AE$54:$AE$77, 0)),"")</f>
        <v/>
      </c>
      <c r="V100" t="str">
        <f t="array" ref="V100">INDEX($G100:$I100, MATCH(SMALL(COUNTIF($G100:$I100, "&lt;"&amp;$G100:$I100),1), COUNTIF($G100:$I100, "&lt;"&amp;$G100:$I100),0))&amp;"  "&amp;INDEX($G100:$I100, MATCH(SMALL(COUNTIF($G100:$I100, "&lt;"&amp;$G100:$I100),2), COUNTIF($G100:$I100, "&lt;"&amp;$G100:$I100),0))&amp;"  "&amp;INDEX($G100:$I100, MATCH(SMALL(COUNTIF($G100:$I100, "&lt;"&amp;$G100:$I100),3), COUNTIF($G100:$I100, "&lt;"&amp;$G100:$I100),0))</f>
        <v>-1,-2  0,-1  0,-2</v>
      </c>
      <c r="W100" t="str">
        <f>IF(IFERROR(MATCH(V100, $V$53:V99, 0),0)&gt;0, "DUP","")</f>
        <v>DUP</v>
      </c>
    </row>
    <row r="101" spans="1:23" x14ac:dyDescent="0.2">
      <c r="A101" s="5">
        <f>MOD(ROW()-54,COUNTA(coords))+1</f>
        <v>10</v>
      </c>
      <c r="B101" s="5">
        <f>INDEX(aseq, MOD(ROW()-54,COUNTA(aseq))+1)</f>
        <v>1</v>
      </c>
      <c r="C101" s="5">
        <f>INDEX(hseq, MOD(ROW()-54,COUNTA(hseq))+1)</f>
        <v>-1</v>
      </c>
      <c r="D101" s="5">
        <f>FLOOR((ROW()-54)/COUNTA(coords),1)+1</f>
        <v>3</v>
      </c>
      <c r="E101" s="5" t="str">
        <f ca="1">IFERROR(INDEX(resource, MATCH(B101&amp;","&amp;C101,coords,0)),"Sea")</f>
        <v>Wheat</v>
      </c>
      <c r="F101" s="5">
        <f ca="1">IFERROR(INDEX(strength, MATCH(B101&amp;","&amp;C101,coords,0)),0)</f>
        <v>2</v>
      </c>
      <c r="G101" s="5" t="str">
        <f t="shared" si="12"/>
        <v>1,-1</v>
      </c>
      <c r="H101" s="5" t="str">
        <f t="shared" si="13"/>
        <v>1,0</v>
      </c>
      <c r="I101" s="5" t="str">
        <f t="shared" si="14"/>
        <v>0,-1</v>
      </c>
      <c r="J101" s="5">
        <f>B101+INDEX($P$41:$T$46, MATCH($D101, $O$41:$O$46, 0), MATCH(J$53, $P$47:$T$47, 0))</f>
        <v>1</v>
      </c>
      <c r="K101" s="5">
        <f>C101+INDEX($P$41:$T$46, MATCH($D101, $O$41:$O$46, 0), MATCH(K$53, $P$47:$T$47, 0))</f>
        <v>0</v>
      </c>
      <c r="L101" s="5">
        <f>INDEX($P$41:$U$46, MATCH($D101, $O$41:$O$46, 0), MATCH(L$53, $P$47:$U$47, 0))</f>
        <v>5</v>
      </c>
      <c r="M101" s="5" t="str">
        <f ca="1">IFERROR(INDEX(resource, MATCH(J101&amp;","&amp;K101,coords,0)),"Sea")</f>
        <v>Brick</v>
      </c>
      <c r="N101" s="5">
        <f ca="1">IFERROR(INDEX(strength, MATCH(J101&amp;","&amp;K101,coords,0)),0)</f>
        <v>2</v>
      </c>
      <c r="O101" s="5">
        <f>B101+INDEX($P$41:$T$46, MATCH($D101, $O$41:$O$46, 0), MATCH(O$53, $P$47:$T$47, 0))</f>
        <v>0</v>
      </c>
      <c r="P101" s="5">
        <f>C101+INDEX($P$41:$T$46, MATCH($D101, $O$41:$O$46, 0), MATCH(P$53, $P$47:$T$47, 0))</f>
        <v>-1</v>
      </c>
      <c r="Q101" s="5">
        <f>INDEX($P$41:$U$46, MATCH($D101, $O$41:$O$46, 0), MATCH(Q$53, $P$47:$U$47, 0))</f>
        <v>1</v>
      </c>
      <c r="R101" s="5" t="str">
        <f ca="1">IFERROR(INDEX(resource, MATCH(O101&amp;","&amp;P101,coords,0)),"Sea")</f>
        <v>Brick</v>
      </c>
      <c r="S101" s="5">
        <f ca="1">IFERROR(INDEX(strength, MATCH(O101&amp;","&amp;P101,coords,0)),0)</f>
        <v>5</v>
      </c>
      <c r="T101" s="5">
        <f ca="1">F101+N101+S101</f>
        <v>9</v>
      </c>
      <c r="U101" s="5" t="str">
        <f ca="1">IFERROR(INDEX(port, MATCH(A101&amp;","&amp;D101, $AE$54:$AE$77, 0)),"")</f>
        <v/>
      </c>
      <c r="V101" t="str">
        <f t="array" ref="V101">INDEX($G101:$I101, MATCH(SMALL(COUNTIF($G101:$I101, "&lt;"&amp;$G101:$I101),1), COUNTIF($G101:$I101, "&lt;"&amp;$G101:$I101),0))&amp;"  "&amp;INDEX($G101:$I101, MATCH(SMALL(COUNTIF($G101:$I101, "&lt;"&amp;$G101:$I101),2), COUNTIF($G101:$I101, "&lt;"&amp;$G101:$I101),0))&amp;"  "&amp;INDEX($G101:$I101, MATCH(SMALL(COUNTIF($G101:$I101, "&lt;"&amp;$G101:$I101),3), COUNTIF($G101:$I101, "&lt;"&amp;$G101:$I101),0))</f>
        <v>0,-1  1,-1  1,0</v>
      </c>
      <c r="W101" t="str">
        <f>IF(IFERROR(MATCH(V101, $V$53:V100, 0),0)&gt;0, "DUP","")</f>
        <v>DUP</v>
      </c>
    </row>
    <row r="102" spans="1:23" x14ac:dyDescent="0.2">
      <c r="A102" s="5">
        <f>MOD(ROW()-54,COUNTA(coords))+1</f>
        <v>11</v>
      </c>
      <c r="B102" s="5">
        <f>INDEX(aseq, MOD(ROW()-54,COUNTA(aseq))+1)</f>
        <v>2</v>
      </c>
      <c r="C102" s="5">
        <f>INDEX(hseq, MOD(ROW()-54,COUNTA(hseq))+1)</f>
        <v>0</v>
      </c>
      <c r="D102" s="5">
        <f>FLOOR((ROW()-54)/COUNTA(coords),1)+1</f>
        <v>3</v>
      </c>
      <c r="E102" s="5" t="str">
        <f ca="1">IFERROR(INDEX(resource, MATCH(B102&amp;","&amp;C102,coords,0)),"Sea")</f>
        <v>Wheat</v>
      </c>
      <c r="F102" s="5">
        <f ca="1">IFERROR(INDEX(strength, MATCH(B102&amp;","&amp;C102,coords,0)),0)</f>
        <v>3</v>
      </c>
      <c r="G102" s="5" t="str">
        <f t="shared" si="12"/>
        <v>2,0</v>
      </c>
      <c r="H102" s="5" t="str">
        <f t="shared" si="13"/>
        <v>2,1</v>
      </c>
      <c r="I102" s="5" t="str">
        <f t="shared" si="14"/>
        <v>1,0</v>
      </c>
      <c r="J102" s="5">
        <f>B102+INDEX($P$41:$T$46, MATCH($D102, $O$41:$O$46, 0), MATCH(J$53, $P$47:$T$47, 0))</f>
        <v>2</v>
      </c>
      <c r="K102" s="5">
        <f>C102+INDEX($P$41:$T$46, MATCH($D102, $O$41:$O$46, 0), MATCH(K$53, $P$47:$T$47, 0))</f>
        <v>1</v>
      </c>
      <c r="L102" s="5">
        <f>INDEX($P$41:$U$46, MATCH($D102, $O$41:$O$46, 0), MATCH(L$53, $P$47:$U$47, 0))</f>
        <v>5</v>
      </c>
      <c r="M102" s="5" t="str">
        <f ca="1">IFERROR(INDEX(resource, MATCH(J102&amp;","&amp;K102,coords,0)),"Sea")</f>
        <v>Wood</v>
      </c>
      <c r="N102" s="5">
        <f ca="1">IFERROR(INDEX(strength, MATCH(J102&amp;","&amp;K102,coords,0)),0)</f>
        <v>5</v>
      </c>
      <c r="O102" s="5">
        <f>B102+INDEX($P$41:$T$46, MATCH($D102, $O$41:$O$46, 0), MATCH(O$53, $P$47:$T$47, 0))</f>
        <v>1</v>
      </c>
      <c r="P102" s="5">
        <f>C102+INDEX($P$41:$T$46, MATCH($D102, $O$41:$O$46, 0), MATCH(P$53, $P$47:$T$47, 0))</f>
        <v>0</v>
      </c>
      <c r="Q102" s="5">
        <f>INDEX($P$41:$U$46, MATCH($D102, $O$41:$O$46, 0), MATCH(Q$53, $P$47:$U$47, 0))</f>
        <v>1</v>
      </c>
      <c r="R102" s="5" t="str">
        <f ca="1">IFERROR(INDEX(resource, MATCH(O102&amp;","&amp;P102,coords,0)),"Sea")</f>
        <v>Brick</v>
      </c>
      <c r="S102" s="5">
        <f ca="1">IFERROR(INDEX(strength, MATCH(O102&amp;","&amp;P102,coords,0)),0)</f>
        <v>2</v>
      </c>
      <c r="T102" s="5">
        <f ca="1">F102+N102+S102</f>
        <v>10</v>
      </c>
      <c r="U102" s="5" t="str">
        <f ca="1">IFERROR(INDEX(port, MATCH(A102&amp;","&amp;D102, $AE$54:$AE$77, 0)),"")</f>
        <v/>
      </c>
      <c r="V102" t="str">
        <f t="array" ref="V102">INDEX($G102:$I102, MATCH(SMALL(COUNTIF($G102:$I102, "&lt;"&amp;$G102:$I102),1), COUNTIF($G102:$I102, "&lt;"&amp;$G102:$I102),0))&amp;"  "&amp;INDEX($G102:$I102, MATCH(SMALL(COUNTIF($G102:$I102, "&lt;"&amp;$G102:$I102),2), COUNTIF($G102:$I102, "&lt;"&amp;$G102:$I102),0))&amp;"  "&amp;INDEX($G102:$I102, MATCH(SMALL(COUNTIF($G102:$I102, "&lt;"&amp;$G102:$I102),3), COUNTIF($G102:$I102, "&lt;"&amp;$G102:$I102),0))</f>
        <v>1,0  2,0  2,1</v>
      </c>
      <c r="W102" t="str">
        <f>IF(IFERROR(MATCH(V102, $V$53:V101, 0),0)&gt;0, "DUP","")</f>
        <v>DUP</v>
      </c>
    </row>
    <row r="103" spans="1:23" x14ac:dyDescent="0.2">
      <c r="A103" s="5">
        <f>MOD(ROW()-54,COUNTA(coords))+1</f>
        <v>12</v>
      </c>
      <c r="B103" s="5">
        <f>INDEX(aseq, MOD(ROW()-54,COUNTA(aseq))+1)</f>
        <v>2</v>
      </c>
      <c r="C103" s="5">
        <f>INDEX(hseq, MOD(ROW()-54,COUNTA(hseq))+1)</f>
        <v>1</v>
      </c>
      <c r="D103" s="5">
        <f>FLOOR((ROW()-54)/COUNTA(coords),1)+1</f>
        <v>3</v>
      </c>
      <c r="E103" s="5" t="str">
        <f ca="1">IFERROR(INDEX(resource, MATCH(B103&amp;","&amp;C103,coords,0)),"Sea")</f>
        <v>Wood</v>
      </c>
      <c r="F103" s="5">
        <f ca="1">IFERROR(INDEX(strength, MATCH(B103&amp;","&amp;C103,coords,0)),0)</f>
        <v>5</v>
      </c>
      <c r="G103" s="5" t="str">
        <f t="shared" si="12"/>
        <v>2,1</v>
      </c>
      <c r="H103" s="5" t="str">
        <f t="shared" si="13"/>
        <v>2,2</v>
      </c>
      <c r="I103" s="5" t="str">
        <f t="shared" si="14"/>
        <v>1,1</v>
      </c>
      <c r="J103" s="5">
        <f>B103+INDEX($P$41:$T$46, MATCH($D103, $O$41:$O$46, 0), MATCH(J$53, $P$47:$T$47, 0))</f>
        <v>2</v>
      </c>
      <c r="K103" s="5">
        <f>C103+INDEX($P$41:$T$46, MATCH($D103, $O$41:$O$46, 0), MATCH(K$53, $P$47:$T$47, 0))</f>
        <v>2</v>
      </c>
      <c r="L103" s="5">
        <f>INDEX($P$41:$U$46, MATCH($D103, $O$41:$O$46, 0), MATCH(L$53, $P$47:$U$47, 0))</f>
        <v>5</v>
      </c>
      <c r="M103" s="5" t="str">
        <f ca="1">IFERROR(INDEX(resource, MATCH(J103&amp;","&amp;K103,coords,0)),"Sea")</f>
        <v>Ore</v>
      </c>
      <c r="N103" s="5">
        <f ca="1">IFERROR(INDEX(strength, MATCH(J103&amp;","&amp;K103,coords,0)),0)</f>
        <v>4</v>
      </c>
      <c r="O103" s="5">
        <f>B103+INDEX($P$41:$T$46, MATCH($D103, $O$41:$O$46, 0), MATCH(O$53, $P$47:$T$47, 0))</f>
        <v>1</v>
      </c>
      <c r="P103" s="5">
        <f>C103+INDEX($P$41:$T$46, MATCH($D103, $O$41:$O$46, 0), MATCH(P$53, $P$47:$T$47, 0))</f>
        <v>1</v>
      </c>
      <c r="Q103" s="5">
        <f>INDEX($P$41:$U$46, MATCH($D103, $O$41:$O$46, 0), MATCH(Q$53, $P$47:$U$47, 0))</f>
        <v>1</v>
      </c>
      <c r="R103" s="5" t="str">
        <f ca="1">IFERROR(INDEX(resource, MATCH(O103&amp;","&amp;P103,coords,0)),"Sea")</f>
        <v>Sheep</v>
      </c>
      <c r="S103" s="5">
        <f ca="1">IFERROR(INDEX(strength, MATCH(O103&amp;","&amp;P103,coords,0)),0)</f>
        <v>3</v>
      </c>
      <c r="T103" s="5">
        <f ca="1">F103+N103+S103</f>
        <v>12</v>
      </c>
      <c r="U103" s="5" t="str">
        <f ca="1">IFERROR(INDEX(port, MATCH(A103&amp;","&amp;D103, $AE$54:$AE$77, 0)),"")</f>
        <v/>
      </c>
      <c r="V103" t="str">
        <f t="array" ref="V103">INDEX($G103:$I103, MATCH(SMALL(COUNTIF($G103:$I103, "&lt;"&amp;$G103:$I103),1), COUNTIF($G103:$I103, "&lt;"&amp;$G103:$I103),0))&amp;"  "&amp;INDEX($G103:$I103, MATCH(SMALL(COUNTIF($G103:$I103, "&lt;"&amp;$G103:$I103),2), COUNTIF($G103:$I103, "&lt;"&amp;$G103:$I103),0))&amp;"  "&amp;INDEX($G103:$I103, MATCH(SMALL(COUNTIF($G103:$I103, "&lt;"&amp;$G103:$I103),3), COUNTIF($G103:$I103, "&lt;"&amp;$G103:$I103),0))</f>
        <v>1,1  2,1  2,2</v>
      </c>
      <c r="W103" t="str">
        <f>IF(IFERROR(MATCH(V103, $V$53:V102, 0),0)&gt;0, "DUP","")</f>
        <v>DUP</v>
      </c>
    </row>
    <row r="104" spans="1:23" x14ac:dyDescent="0.2">
      <c r="A104" s="5">
        <f>MOD(ROW()-54,COUNTA(coords))+1</f>
        <v>13</v>
      </c>
      <c r="B104" s="5">
        <f>INDEX(aseq, MOD(ROW()-54,COUNTA(aseq))+1)</f>
        <v>1</v>
      </c>
      <c r="C104" s="5">
        <f>INDEX(hseq, MOD(ROW()-54,COUNTA(hseq))+1)</f>
        <v>1</v>
      </c>
      <c r="D104" s="5">
        <f>FLOOR((ROW()-54)/COUNTA(coords),1)+1</f>
        <v>3</v>
      </c>
      <c r="E104" s="5" t="str">
        <f ca="1">IFERROR(INDEX(resource, MATCH(B104&amp;","&amp;C104,coords,0)),"Sea")</f>
        <v>Sheep</v>
      </c>
      <c r="F104" s="5">
        <f ca="1">IFERROR(INDEX(strength, MATCH(B104&amp;","&amp;C104,coords,0)),0)</f>
        <v>3</v>
      </c>
      <c r="G104" s="5" t="str">
        <f t="shared" si="12"/>
        <v>1,1</v>
      </c>
      <c r="H104" s="5" t="str">
        <f t="shared" si="13"/>
        <v>1,2</v>
      </c>
      <c r="I104" s="5" t="str">
        <f t="shared" si="14"/>
        <v>0,1</v>
      </c>
      <c r="J104" s="5">
        <f>B104+INDEX($P$41:$T$46, MATCH($D104, $O$41:$O$46, 0), MATCH(J$53, $P$47:$T$47, 0))</f>
        <v>1</v>
      </c>
      <c r="K104" s="5">
        <f>C104+INDEX($P$41:$T$46, MATCH($D104, $O$41:$O$46, 0), MATCH(K$53, $P$47:$T$47, 0))</f>
        <v>2</v>
      </c>
      <c r="L104" s="5">
        <f>INDEX($P$41:$U$46, MATCH($D104, $O$41:$O$46, 0), MATCH(L$53, $P$47:$U$47, 0))</f>
        <v>5</v>
      </c>
      <c r="M104" s="5" t="str">
        <f ca="1">IFERROR(INDEX(resource, MATCH(J104&amp;","&amp;K104,coords,0)),"Sea")</f>
        <v>Wheat</v>
      </c>
      <c r="N104" s="5">
        <f ca="1">IFERROR(INDEX(strength, MATCH(J104&amp;","&amp;K104,coords,0)),0)</f>
        <v>1</v>
      </c>
      <c r="O104" s="5">
        <f>B104+INDEX($P$41:$T$46, MATCH($D104, $O$41:$O$46, 0), MATCH(O$53, $P$47:$T$47, 0))</f>
        <v>0</v>
      </c>
      <c r="P104" s="5">
        <f>C104+INDEX($P$41:$T$46, MATCH($D104, $O$41:$O$46, 0), MATCH(P$53, $P$47:$T$47, 0))</f>
        <v>1</v>
      </c>
      <c r="Q104" s="5">
        <f>INDEX($P$41:$U$46, MATCH($D104, $O$41:$O$46, 0), MATCH(Q$53, $P$47:$U$47, 0))</f>
        <v>1</v>
      </c>
      <c r="R104" s="5" t="str">
        <f ca="1">IFERROR(INDEX(resource, MATCH(O104&amp;","&amp;P104,coords,0)),"Sea")</f>
        <v>Wood</v>
      </c>
      <c r="S104" s="5">
        <f ca="1">IFERROR(INDEX(strength, MATCH(O104&amp;","&amp;P104,coords,0)),0)</f>
        <v>4</v>
      </c>
      <c r="T104" s="5">
        <f ca="1">F104+N104+S104</f>
        <v>8</v>
      </c>
      <c r="U104" s="5" t="str">
        <f ca="1">IFERROR(INDEX(port, MATCH(A104&amp;","&amp;D104, $AE$54:$AE$77, 0)),"")</f>
        <v/>
      </c>
      <c r="V104" t="str">
        <f t="array" ref="V104">INDEX($G104:$I104, MATCH(SMALL(COUNTIF($G104:$I104, "&lt;"&amp;$G104:$I104),1), COUNTIF($G104:$I104, "&lt;"&amp;$G104:$I104),0))&amp;"  "&amp;INDEX($G104:$I104, MATCH(SMALL(COUNTIF($G104:$I104, "&lt;"&amp;$G104:$I104),2), COUNTIF($G104:$I104, "&lt;"&amp;$G104:$I104),0))&amp;"  "&amp;INDEX($G104:$I104, MATCH(SMALL(COUNTIF($G104:$I104, "&lt;"&amp;$G104:$I104),3), COUNTIF($G104:$I104, "&lt;"&amp;$G104:$I104),0))</f>
        <v>0,1  1,1  1,2</v>
      </c>
      <c r="W104" t="str">
        <f>IF(IFERROR(MATCH(V104, $V$53:V103, 0),0)&gt;0, "DUP","")</f>
        <v>DUP</v>
      </c>
    </row>
    <row r="105" spans="1:23" x14ac:dyDescent="0.2">
      <c r="A105" s="5">
        <f>MOD(ROW()-54,COUNTA(coords))+1</f>
        <v>14</v>
      </c>
      <c r="B105" s="5">
        <f>INDEX(aseq, MOD(ROW()-54,COUNTA(aseq))+1)</f>
        <v>0</v>
      </c>
      <c r="C105" s="5">
        <f>INDEX(hseq, MOD(ROW()-54,COUNTA(hseq))+1)</f>
        <v>1</v>
      </c>
      <c r="D105" s="5">
        <f>FLOOR((ROW()-54)/COUNTA(coords),1)+1</f>
        <v>3</v>
      </c>
      <c r="E105" s="5" t="str">
        <f ca="1">IFERROR(INDEX(resource, MATCH(B105&amp;","&amp;C105,coords,0)),"Sea")</f>
        <v>Wood</v>
      </c>
      <c r="F105" s="5">
        <f ca="1">IFERROR(INDEX(strength, MATCH(B105&amp;","&amp;C105,coords,0)),0)</f>
        <v>4</v>
      </c>
      <c r="G105" s="5" t="str">
        <f t="shared" si="12"/>
        <v>0,1</v>
      </c>
      <c r="H105" s="5" t="str">
        <f t="shared" si="13"/>
        <v>0,2</v>
      </c>
      <c r="I105" s="5" t="str">
        <f t="shared" si="14"/>
        <v>-1,1</v>
      </c>
      <c r="J105" s="5">
        <f>B105+INDEX($P$41:$T$46, MATCH($D105, $O$41:$O$46, 0), MATCH(J$53, $P$47:$T$47, 0))</f>
        <v>0</v>
      </c>
      <c r="K105" s="5">
        <f>C105+INDEX($P$41:$T$46, MATCH($D105, $O$41:$O$46, 0), MATCH(K$53, $P$47:$T$47, 0))</f>
        <v>2</v>
      </c>
      <c r="L105" s="5">
        <f>INDEX($P$41:$U$46, MATCH($D105, $O$41:$O$46, 0), MATCH(L$53, $P$47:$U$47, 0))</f>
        <v>5</v>
      </c>
      <c r="M105" s="5" t="str">
        <f ca="1">IFERROR(INDEX(resource, MATCH(J105&amp;","&amp;K105,coords,0)),"Sea")</f>
        <v>Wheat</v>
      </c>
      <c r="N105" s="5">
        <f ca="1">IFERROR(INDEX(strength, MATCH(J105&amp;","&amp;K105,coords,0)),0)</f>
        <v>5</v>
      </c>
      <c r="O105" s="5">
        <f>B105+INDEX($P$41:$T$46, MATCH($D105, $O$41:$O$46, 0), MATCH(O$53, $P$47:$T$47, 0))</f>
        <v>-1</v>
      </c>
      <c r="P105" s="5">
        <f>C105+INDEX($P$41:$T$46, MATCH($D105, $O$41:$O$46, 0), MATCH(P$53, $P$47:$T$47, 0))</f>
        <v>1</v>
      </c>
      <c r="Q105" s="5">
        <f>INDEX($P$41:$U$46, MATCH($D105, $O$41:$O$46, 0), MATCH(Q$53, $P$47:$U$47, 0))</f>
        <v>1</v>
      </c>
      <c r="R105" s="5" t="str">
        <f ca="1">IFERROR(INDEX(resource, MATCH(O105&amp;","&amp;P105,coords,0)),"Sea")</f>
        <v>Desert</v>
      </c>
      <c r="S105" s="5">
        <f ca="1">IFERROR(INDEX(strength, MATCH(O105&amp;","&amp;P105,coords,0)),0)</f>
        <v>0</v>
      </c>
      <c r="T105" s="5">
        <f ca="1">F105+N105+S105</f>
        <v>9</v>
      </c>
      <c r="U105" s="5" t="str">
        <f ca="1">IFERROR(INDEX(port, MATCH(A105&amp;","&amp;D105, $AE$54:$AE$77, 0)),"")</f>
        <v/>
      </c>
      <c r="V105" t="str">
        <f t="array" ref="V105">INDEX($G105:$I105, MATCH(SMALL(COUNTIF($G105:$I105, "&lt;"&amp;$G105:$I105),1), COUNTIF($G105:$I105, "&lt;"&amp;$G105:$I105),0))&amp;"  "&amp;INDEX($G105:$I105, MATCH(SMALL(COUNTIF($G105:$I105, "&lt;"&amp;$G105:$I105),2), COUNTIF($G105:$I105, "&lt;"&amp;$G105:$I105),0))&amp;"  "&amp;INDEX($G105:$I105, MATCH(SMALL(COUNTIF($G105:$I105, "&lt;"&amp;$G105:$I105),3), COUNTIF($G105:$I105, "&lt;"&amp;$G105:$I105),0))</f>
        <v>-1,1  0,1  0,2</v>
      </c>
      <c r="W105" t="str">
        <f>IF(IFERROR(MATCH(V105, $V$53:V104, 0),0)&gt;0, "DUP","")</f>
        <v>DUP</v>
      </c>
    </row>
    <row r="106" spans="1:23" x14ac:dyDescent="0.2">
      <c r="A106" s="5">
        <f>MOD(ROW()-54,COUNTA(coords))+1</f>
        <v>15</v>
      </c>
      <c r="B106" s="5">
        <f>INDEX(aseq, MOD(ROW()-54,COUNTA(aseq))+1)</f>
        <v>-1</v>
      </c>
      <c r="C106" s="5">
        <f>INDEX(hseq, MOD(ROW()-54,COUNTA(hseq))+1)</f>
        <v>0</v>
      </c>
      <c r="D106" s="5">
        <f>FLOOR((ROW()-54)/COUNTA(coords),1)+1</f>
        <v>3</v>
      </c>
      <c r="E106" s="5" t="str">
        <f ca="1">IFERROR(INDEX(resource, MATCH(B106&amp;","&amp;C106,coords,0)),"Sea")</f>
        <v>Wood</v>
      </c>
      <c r="F106" s="5">
        <f ca="1">IFERROR(INDEX(strength, MATCH(B106&amp;","&amp;C106,coords,0)),0)</f>
        <v>3</v>
      </c>
      <c r="G106" s="5" t="str">
        <f t="shared" si="12"/>
        <v>-1,0</v>
      </c>
      <c r="H106" s="5" t="str">
        <f t="shared" si="13"/>
        <v>-1,1</v>
      </c>
      <c r="I106" s="5" t="str">
        <f t="shared" si="14"/>
        <v>-2,0</v>
      </c>
      <c r="J106" s="5">
        <f>B106+INDEX($P$41:$T$46, MATCH($D106, $O$41:$O$46, 0), MATCH(J$53, $P$47:$T$47, 0))</f>
        <v>-1</v>
      </c>
      <c r="K106" s="5">
        <f>C106+INDEX($P$41:$T$46, MATCH($D106, $O$41:$O$46, 0), MATCH(K$53, $P$47:$T$47, 0))</f>
        <v>1</v>
      </c>
      <c r="L106" s="5">
        <f>INDEX($P$41:$U$46, MATCH($D106, $O$41:$O$46, 0), MATCH(L$53, $P$47:$U$47, 0))</f>
        <v>5</v>
      </c>
      <c r="M106" s="5" t="str">
        <f ca="1">IFERROR(INDEX(resource, MATCH(J106&amp;","&amp;K106,coords,0)),"Sea")</f>
        <v>Desert</v>
      </c>
      <c r="N106" s="5">
        <f ca="1">IFERROR(INDEX(strength, MATCH(J106&amp;","&amp;K106,coords,0)),0)</f>
        <v>0</v>
      </c>
      <c r="O106" s="5">
        <f>B106+INDEX($P$41:$T$46, MATCH($D106, $O$41:$O$46, 0), MATCH(O$53, $P$47:$T$47, 0))</f>
        <v>-2</v>
      </c>
      <c r="P106" s="5">
        <f>C106+INDEX($P$41:$T$46, MATCH($D106, $O$41:$O$46, 0), MATCH(P$53, $P$47:$T$47, 0))</f>
        <v>0</v>
      </c>
      <c r="Q106" s="5">
        <f>INDEX($P$41:$U$46, MATCH($D106, $O$41:$O$46, 0), MATCH(Q$53, $P$47:$U$47, 0))</f>
        <v>1</v>
      </c>
      <c r="R106" s="5" t="str">
        <f ca="1">IFERROR(INDEX(resource, MATCH(O106&amp;","&amp;P106,coords,0)),"Sea")</f>
        <v>Sheep</v>
      </c>
      <c r="S106" s="5">
        <f ca="1">IFERROR(INDEX(strength, MATCH(O106&amp;","&amp;P106,coords,0)),0)</f>
        <v>2</v>
      </c>
      <c r="T106" s="5">
        <f ca="1">F106+N106+S106</f>
        <v>5</v>
      </c>
      <c r="U106" s="5" t="str">
        <f ca="1">IFERROR(INDEX(port, MATCH(A106&amp;","&amp;D106, $AE$54:$AE$77, 0)),"")</f>
        <v/>
      </c>
      <c r="V106" t="str">
        <f t="array" ref="V106">INDEX($G106:$I106, MATCH(SMALL(COUNTIF($G106:$I106, "&lt;"&amp;$G106:$I106),1), COUNTIF($G106:$I106, "&lt;"&amp;$G106:$I106),0))&amp;"  "&amp;INDEX($G106:$I106, MATCH(SMALL(COUNTIF($G106:$I106, "&lt;"&amp;$G106:$I106),2), COUNTIF($G106:$I106, "&lt;"&amp;$G106:$I106),0))&amp;"  "&amp;INDEX($G106:$I106, MATCH(SMALL(COUNTIF($G106:$I106, "&lt;"&amp;$G106:$I106),3), COUNTIF($G106:$I106, "&lt;"&amp;$G106:$I106),0))</f>
        <v>-1,0  -1,1  -2,0</v>
      </c>
      <c r="W106" t="str">
        <f>IF(IFERROR(MATCH(V106, $V$53:V105, 0),0)&gt;0, "DUP","")</f>
        <v>DUP</v>
      </c>
    </row>
    <row r="107" spans="1:23" x14ac:dyDescent="0.2">
      <c r="A107" s="5">
        <f>MOD(ROW()-54,COUNTA(coords))+1</f>
        <v>16</v>
      </c>
      <c r="B107" s="5">
        <f>INDEX(aseq, MOD(ROW()-54,COUNTA(aseq))+1)</f>
        <v>-1</v>
      </c>
      <c r="C107" s="5">
        <f>INDEX(hseq, MOD(ROW()-54,COUNTA(hseq))+1)</f>
        <v>-1</v>
      </c>
      <c r="D107" s="5">
        <f>FLOOR((ROW()-54)/COUNTA(coords),1)+1</f>
        <v>3</v>
      </c>
      <c r="E107" s="5" t="str">
        <f ca="1">IFERROR(INDEX(resource, MATCH(B107&amp;","&amp;C107,coords,0)),"Sea")</f>
        <v>Wood</v>
      </c>
      <c r="F107" s="5">
        <f ca="1">IFERROR(INDEX(strength, MATCH(B107&amp;","&amp;C107,coords,0)),0)</f>
        <v>4</v>
      </c>
      <c r="G107" s="5" t="str">
        <f t="shared" si="12"/>
        <v>-1,-1</v>
      </c>
      <c r="H107" s="5" t="str">
        <f t="shared" si="13"/>
        <v>-1,0</v>
      </c>
      <c r="I107" s="5" t="str">
        <f t="shared" si="14"/>
        <v>-2,-1</v>
      </c>
      <c r="J107" s="5">
        <f>B107+INDEX($P$41:$T$46, MATCH($D107, $O$41:$O$46, 0), MATCH(J$53, $P$47:$T$47, 0))</f>
        <v>-1</v>
      </c>
      <c r="K107" s="5">
        <f>C107+INDEX($P$41:$T$46, MATCH($D107, $O$41:$O$46, 0), MATCH(K$53, $P$47:$T$47, 0))</f>
        <v>0</v>
      </c>
      <c r="L107" s="5">
        <f>INDEX($P$41:$U$46, MATCH($D107, $O$41:$O$46, 0), MATCH(L$53, $P$47:$U$47, 0))</f>
        <v>5</v>
      </c>
      <c r="M107" s="5" t="str">
        <f ca="1">IFERROR(INDEX(resource, MATCH(J107&amp;","&amp;K107,coords,0)),"Sea")</f>
        <v>Wood</v>
      </c>
      <c r="N107" s="5">
        <f ca="1">IFERROR(INDEX(strength, MATCH(J107&amp;","&amp;K107,coords,0)),0)</f>
        <v>3</v>
      </c>
      <c r="O107" s="5">
        <f>B107+INDEX($P$41:$T$46, MATCH($D107, $O$41:$O$46, 0), MATCH(O$53, $P$47:$T$47, 0))</f>
        <v>-2</v>
      </c>
      <c r="P107" s="5">
        <f>C107+INDEX($P$41:$T$46, MATCH($D107, $O$41:$O$46, 0), MATCH(P$53, $P$47:$T$47, 0))</f>
        <v>-1</v>
      </c>
      <c r="Q107" s="5">
        <f>INDEX($P$41:$U$46, MATCH($D107, $O$41:$O$46, 0), MATCH(Q$53, $P$47:$U$47, 0))</f>
        <v>1</v>
      </c>
      <c r="R107" s="5" t="str">
        <f ca="1">IFERROR(INDEX(resource, MATCH(O107&amp;","&amp;P107,coords,0)),"Sea")</f>
        <v>Sheep</v>
      </c>
      <c r="S107" s="5">
        <f ca="1">IFERROR(INDEX(strength, MATCH(O107&amp;","&amp;P107,coords,0)),0)</f>
        <v>5</v>
      </c>
      <c r="T107" s="5">
        <f ca="1">F107+N107+S107</f>
        <v>12</v>
      </c>
      <c r="U107" s="5" t="str">
        <f ca="1">IFERROR(INDEX(port, MATCH(A107&amp;","&amp;D107, $AE$54:$AE$77, 0)),"")</f>
        <v/>
      </c>
      <c r="V107" t="str">
        <f t="array" ref="V107">INDEX($G107:$I107, MATCH(SMALL(COUNTIF($G107:$I107, "&lt;"&amp;$G107:$I107),1), COUNTIF($G107:$I107, "&lt;"&amp;$G107:$I107),0))&amp;"  "&amp;INDEX($G107:$I107, MATCH(SMALL(COUNTIF($G107:$I107, "&lt;"&amp;$G107:$I107),2), COUNTIF($G107:$I107, "&lt;"&amp;$G107:$I107),0))&amp;"  "&amp;INDEX($G107:$I107, MATCH(SMALL(COUNTIF($G107:$I107, "&lt;"&amp;$G107:$I107),3), COUNTIF($G107:$I107, "&lt;"&amp;$G107:$I107),0))</f>
        <v>-1,-1  -1,0  -2,-1</v>
      </c>
      <c r="W107" t="str">
        <f>IF(IFERROR(MATCH(V107, $V$53:V106, 0),0)&gt;0, "DUP","")</f>
        <v>DUP</v>
      </c>
    </row>
    <row r="108" spans="1:23" x14ac:dyDescent="0.2">
      <c r="A108" s="5">
        <f>MOD(ROW()-54,COUNTA(coords))+1</f>
        <v>17</v>
      </c>
      <c r="B108" s="5">
        <f>INDEX(aseq, MOD(ROW()-54,COUNTA(aseq))+1)</f>
        <v>0</v>
      </c>
      <c r="C108" s="5">
        <f>INDEX(hseq, MOD(ROW()-54,COUNTA(hseq))+1)</f>
        <v>-1</v>
      </c>
      <c r="D108" s="5">
        <f>FLOOR((ROW()-54)/COUNTA(coords),1)+1</f>
        <v>3</v>
      </c>
      <c r="E108" s="5" t="str">
        <f ca="1">IFERROR(INDEX(resource, MATCH(B108&amp;","&amp;C108,coords,0)),"Sea")</f>
        <v>Brick</v>
      </c>
      <c r="F108" s="5">
        <f ca="1">IFERROR(INDEX(strength, MATCH(B108&amp;","&amp;C108,coords,0)),0)</f>
        <v>5</v>
      </c>
      <c r="G108" s="5" t="str">
        <f t="shared" si="12"/>
        <v>0,-1</v>
      </c>
      <c r="H108" s="5" t="str">
        <f t="shared" si="13"/>
        <v>0,0</v>
      </c>
      <c r="I108" s="5" t="str">
        <f t="shared" si="14"/>
        <v>-1,-1</v>
      </c>
      <c r="J108" s="5">
        <f>B108+INDEX($P$41:$T$46, MATCH($D108, $O$41:$O$46, 0), MATCH(J$53, $P$47:$T$47, 0))</f>
        <v>0</v>
      </c>
      <c r="K108" s="5">
        <f>C108+INDEX($P$41:$T$46, MATCH($D108, $O$41:$O$46, 0), MATCH(K$53, $P$47:$T$47, 0))</f>
        <v>0</v>
      </c>
      <c r="L108" s="5">
        <f>INDEX($P$41:$U$46, MATCH($D108, $O$41:$O$46, 0), MATCH(L$53, $P$47:$U$47, 0))</f>
        <v>5</v>
      </c>
      <c r="M108" s="5" t="str">
        <f ca="1">IFERROR(INDEX(resource, MATCH(J108&amp;","&amp;K108,coords,0)),"Sea")</f>
        <v>Sheep</v>
      </c>
      <c r="N108" s="5">
        <f ca="1">IFERROR(INDEX(strength, MATCH(J108&amp;","&amp;K108,coords,0)),0)</f>
        <v>2</v>
      </c>
      <c r="O108" s="5">
        <f>B108+INDEX($P$41:$T$46, MATCH($D108, $O$41:$O$46, 0), MATCH(O$53, $P$47:$T$47, 0))</f>
        <v>-1</v>
      </c>
      <c r="P108" s="5">
        <f>C108+INDEX($P$41:$T$46, MATCH($D108, $O$41:$O$46, 0), MATCH(P$53, $P$47:$T$47, 0))</f>
        <v>-1</v>
      </c>
      <c r="Q108" s="5">
        <f>INDEX($P$41:$U$46, MATCH($D108, $O$41:$O$46, 0), MATCH(Q$53, $P$47:$U$47, 0))</f>
        <v>1</v>
      </c>
      <c r="R108" s="5" t="str">
        <f ca="1">IFERROR(INDEX(resource, MATCH(O108&amp;","&amp;P108,coords,0)),"Sea")</f>
        <v>Wood</v>
      </c>
      <c r="S108" s="5">
        <f ca="1">IFERROR(INDEX(strength, MATCH(O108&amp;","&amp;P108,coords,0)),0)</f>
        <v>4</v>
      </c>
      <c r="T108" s="5">
        <f ca="1">F108+N108+S108</f>
        <v>11</v>
      </c>
      <c r="U108" s="5" t="str">
        <f ca="1">IFERROR(INDEX(port, MATCH(A108&amp;","&amp;D108, $AE$54:$AE$77, 0)),"")</f>
        <v/>
      </c>
      <c r="V108" t="str">
        <f t="array" ref="V108">INDEX($G108:$I108, MATCH(SMALL(COUNTIF($G108:$I108, "&lt;"&amp;$G108:$I108),1), COUNTIF($G108:$I108, "&lt;"&amp;$G108:$I108),0))&amp;"  "&amp;INDEX($G108:$I108, MATCH(SMALL(COUNTIF($G108:$I108, "&lt;"&amp;$G108:$I108),2), COUNTIF($G108:$I108, "&lt;"&amp;$G108:$I108),0))&amp;"  "&amp;INDEX($G108:$I108, MATCH(SMALL(COUNTIF($G108:$I108, "&lt;"&amp;$G108:$I108),3), COUNTIF($G108:$I108, "&lt;"&amp;$G108:$I108),0))</f>
        <v>-1,-1  0,-1  0,0</v>
      </c>
      <c r="W108" t="str">
        <f>IF(IFERROR(MATCH(V108, $V$53:V107, 0),0)&gt;0, "DUP","")</f>
        <v>DUP</v>
      </c>
    </row>
    <row r="109" spans="1:23" x14ac:dyDescent="0.2">
      <c r="A109" s="5">
        <f>MOD(ROW()-54,COUNTA(coords))+1</f>
        <v>18</v>
      </c>
      <c r="B109" s="5">
        <f>INDEX(aseq, MOD(ROW()-54,COUNTA(aseq))+1)</f>
        <v>1</v>
      </c>
      <c r="C109" s="5">
        <f>INDEX(hseq, MOD(ROW()-54,COUNTA(hseq))+1)</f>
        <v>0</v>
      </c>
      <c r="D109" s="5">
        <f>FLOOR((ROW()-54)/COUNTA(coords),1)+1</f>
        <v>3</v>
      </c>
      <c r="E109" s="5" t="str">
        <f ca="1">IFERROR(INDEX(resource, MATCH(B109&amp;","&amp;C109,coords,0)),"Sea")</f>
        <v>Brick</v>
      </c>
      <c r="F109" s="5">
        <f ca="1">IFERROR(INDEX(strength, MATCH(B109&amp;","&amp;C109,coords,0)),0)</f>
        <v>2</v>
      </c>
      <c r="G109" s="5" t="str">
        <f t="shared" si="12"/>
        <v>1,0</v>
      </c>
      <c r="H109" s="5" t="str">
        <f t="shared" si="13"/>
        <v>1,1</v>
      </c>
      <c r="I109" s="5" t="str">
        <f t="shared" si="14"/>
        <v>0,0</v>
      </c>
      <c r="J109" s="5">
        <f>B109+INDEX($P$41:$T$46, MATCH($D109, $O$41:$O$46, 0), MATCH(J$53, $P$47:$T$47, 0))</f>
        <v>1</v>
      </c>
      <c r="K109" s="5">
        <f>C109+INDEX($P$41:$T$46, MATCH($D109, $O$41:$O$46, 0), MATCH(K$53, $P$47:$T$47, 0))</f>
        <v>1</v>
      </c>
      <c r="L109" s="5">
        <f>INDEX($P$41:$U$46, MATCH($D109, $O$41:$O$46, 0), MATCH(L$53, $P$47:$U$47, 0))</f>
        <v>5</v>
      </c>
      <c r="M109" s="5" t="str">
        <f ca="1">IFERROR(INDEX(resource, MATCH(J109&amp;","&amp;K109,coords,0)),"Sea")</f>
        <v>Sheep</v>
      </c>
      <c r="N109" s="5">
        <f ca="1">IFERROR(INDEX(strength, MATCH(J109&amp;","&amp;K109,coords,0)),0)</f>
        <v>3</v>
      </c>
      <c r="O109" s="5">
        <f>B109+INDEX($P$41:$T$46, MATCH($D109, $O$41:$O$46, 0), MATCH(O$53, $P$47:$T$47, 0))</f>
        <v>0</v>
      </c>
      <c r="P109" s="5">
        <f>C109+INDEX($P$41:$T$46, MATCH($D109, $O$41:$O$46, 0), MATCH(P$53, $P$47:$T$47, 0))</f>
        <v>0</v>
      </c>
      <c r="Q109" s="5">
        <f>INDEX($P$41:$U$46, MATCH($D109, $O$41:$O$46, 0), MATCH(Q$53, $P$47:$U$47, 0))</f>
        <v>1</v>
      </c>
      <c r="R109" s="5" t="str">
        <f ca="1">IFERROR(INDEX(resource, MATCH(O109&amp;","&amp;P109,coords,0)),"Sea")</f>
        <v>Sheep</v>
      </c>
      <c r="S109" s="5">
        <f ca="1">IFERROR(INDEX(strength, MATCH(O109&amp;","&amp;P109,coords,0)),0)</f>
        <v>2</v>
      </c>
      <c r="T109" s="5">
        <f ca="1">F109+N109+S109</f>
        <v>7</v>
      </c>
      <c r="U109" s="5" t="str">
        <f ca="1">IFERROR(INDEX(port, MATCH(A109&amp;","&amp;D109, $AE$54:$AE$77, 0)),"")</f>
        <v/>
      </c>
      <c r="V109" t="str">
        <f t="array" ref="V109">INDEX($G109:$I109, MATCH(SMALL(COUNTIF($G109:$I109, "&lt;"&amp;$G109:$I109),1), COUNTIF($G109:$I109, "&lt;"&amp;$G109:$I109),0))&amp;"  "&amp;INDEX($G109:$I109, MATCH(SMALL(COUNTIF($G109:$I109, "&lt;"&amp;$G109:$I109),2), COUNTIF($G109:$I109, "&lt;"&amp;$G109:$I109),0))&amp;"  "&amp;INDEX($G109:$I109, MATCH(SMALL(COUNTIF($G109:$I109, "&lt;"&amp;$G109:$I109),3), COUNTIF($G109:$I109, "&lt;"&amp;$G109:$I109),0))</f>
        <v>0,0  1,0  1,1</v>
      </c>
      <c r="W109" t="str">
        <f>IF(IFERROR(MATCH(V109, $V$53:V108, 0),0)&gt;0, "DUP","")</f>
        <v>DUP</v>
      </c>
    </row>
    <row r="110" spans="1:23" x14ac:dyDescent="0.2">
      <c r="A110" s="5">
        <f>MOD(ROW()-54,COUNTA(coords))+1</f>
        <v>19</v>
      </c>
      <c r="B110" s="5">
        <f>INDEX(aseq, MOD(ROW()-54,COUNTA(aseq))+1)</f>
        <v>0</v>
      </c>
      <c r="C110" s="5">
        <f>INDEX(hseq, MOD(ROW()-54,COUNTA(hseq))+1)</f>
        <v>0</v>
      </c>
      <c r="D110" s="5">
        <f>FLOOR((ROW()-54)/COUNTA(coords),1)+1</f>
        <v>3</v>
      </c>
      <c r="E110" s="5" t="str">
        <f ca="1">IFERROR(INDEX(resource, MATCH(B110&amp;","&amp;C110,coords,0)),"Sea")</f>
        <v>Sheep</v>
      </c>
      <c r="F110" s="5">
        <f ca="1">IFERROR(INDEX(strength, MATCH(B110&amp;","&amp;C110,coords,0)),0)</f>
        <v>2</v>
      </c>
      <c r="G110" s="5" t="str">
        <f t="shared" si="12"/>
        <v>0,0</v>
      </c>
      <c r="H110" s="5" t="str">
        <f t="shared" si="13"/>
        <v>0,1</v>
      </c>
      <c r="I110" s="5" t="str">
        <f t="shared" si="14"/>
        <v>-1,0</v>
      </c>
      <c r="J110" s="5">
        <f>B110+INDEX($P$41:$T$46, MATCH($D110, $O$41:$O$46, 0), MATCH(J$53, $P$47:$T$47, 0))</f>
        <v>0</v>
      </c>
      <c r="K110" s="5">
        <f>C110+INDEX($P$41:$T$46, MATCH($D110, $O$41:$O$46, 0), MATCH(K$53, $P$47:$T$47, 0))</f>
        <v>1</v>
      </c>
      <c r="L110" s="5">
        <f>INDEX($P$41:$U$46, MATCH($D110, $O$41:$O$46, 0), MATCH(L$53, $P$47:$U$47, 0))</f>
        <v>5</v>
      </c>
      <c r="M110" s="5" t="str">
        <f ca="1">IFERROR(INDEX(resource, MATCH(J110&amp;","&amp;K110,coords,0)),"Sea")</f>
        <v>Wood</v>
      </c>
      <c r="N110" s="5">
        <f ca="1">IFERROR(INDEX(strength, MATCH(J110&amp;","&amp;K110,coords,0)),0)</f>
        <v>4</v>
      </c>
      <c r="O110" s="5">
        <f>B110+INDEX($P$41:$T$46, MATCH($D110, $O$41:$O$46, 0), MATCH(O$53, $P$47:$T$47, 0))</f>
        <v>-1</v>
      </c>
      <c r="P110" s="5">
        <f>C110+INDEX($P$41:$T$46, MATCH($D110, $O$41:$O$46, 0), MATCH(P$53, $P$47:$T$47, 0))</f>
        <v>0</v>
      </c>
      <c r="Q110" s="5">
        <f>INDEX($P$41:$U$46, MATCH($D110, $O$41:$O$46, 0), MATCH(Q$53, $P$47:$U$47, 0))</f>
        <v>1</v>
      </c>
      <c r="R110" s="5" t="str">
        <f ca="1">IFERROR(INDEX(resource, MATCH(O110&amp;","&amp;P110,coords,0)),"Sea")</f>
        <v>Wood</v>
      </c>
      <c r="S110" s="5">
        <f ca="1">IFERROR(INDEX(strength, MATCH(O110&amp;","&amp;P110,coords,0)),0)</f>
        <v>3</v>
      </c>
      <c r="T110" s="5">
        <f ca="1">F110+N110+S110</f>
        <v>9</v>
      </c>
      <c r="U110" s="5" t="str">
        <f ca="1">IFERROR(INDEX(port, MATCH(A110&amp;","&amp;D110, $AE$54:$AE$77, 0)),"")</f>
        <v/>
      </c>
      <c r="V110" t="str">
        <f t="array" ref="V110">INDEX($G110:$I110, MATCH(SMALL(COUNTIF($G110:$I110, "&lt;"&amp;$G110:$I110),1), COUNTIF($G110:$I110, "&lt;"&amp;$G110:$I110),0))&amp;"  "&amp;INDEX($G110:$I110, MATCH(SMALL(COUNTIF($G110:$I110, "&lt;"&amp;$G110:$I110),2), COUNTIF($G110:$I110, "&lt;"&amp;$G110:$I110),0))&amp;"  "&amp;INDEX($G110:$I110, MATCH(SMALL(COUNTIF($G110:$I110, "&lt;"&amp;$G110:$I110),3), COUNTIF($G110:$I110, "&lt;"&amp;$G110:$I110),0))</f>
        <v>-1,0  0,0  0,1</v>
      </c>
      <c r="W110" t="str">
        <f>IF(IFERROR(MATCH(V110, $V$53:V109, 0),0)&gt;0, "DUP","")</f>
        <v>DUP</v>
      </c>
    </row>
    <row r="111" spans="1:23" x14ac:dyDescent="0.2">
      <c r="A111" s="5">
        <f>MOD(ROW()-54,COUNTA(coords))+1</f>
        <v>1</v>
      </c>
      <c r="B111" s="5">
        <f>INDEX(aseq, MOD(ROW()-54,COUNTA(aseq))+1)</f>
        <v>2</v>
      </c>
      <c r="C111" s="5">
        <f>INDEX(hseq, MOD(ROW()-54,COUNTA(hseq))+1)</f>
        <v>2</v>
      </c>
      <c r="D111" s="5">
        <f>FLOOR((ROW()-54)/COUNTA(coords),1)+1</f>
        <v>4</v>
      </c>
      <c r="E111" s="5" t="str">
        <f ca="1">IFERROR(INDEX(resource, MATCH(B111&amp;","&amp;C111,coords,0)),"Sea")</f>
        <v>Ore</v>
      </c>
      <c r="F111" s="5">
        <f ca="1">IFERROR(INDEX(strength, MATCH(B111&amp;","&amp;C111,coords,0)),0)</f>
        <v>4</v>
      </c>
      <c r="G111" s="5" t="str">
        <f t="shared" si="12"/>
        <v>2,2</v>
      </c>
      <c r="H111" s="5" t="str">
        <f t="shared" si="13"/>
        <v>1,2</v>
      </c>
      <c r="I111" s="5" t="str">
        <f t="shared" si="14"/>
        <v>1,1</v>
      </c>
      <c r="J111" s="5">
        <f>B111+INDEX($P$41:$T$46, MATCH($D111, $O$41:$O$46, 0), MATCH(J$53, $P$47:$T$47, 0))</f>
        <v>1</v>
      </c>
      <c r="K111" s="5">
        <f>C111+INDEX($P$41:$T$46, MATCH($D111, $O$41:$O$46, 0), MATCH(K$53, $P$47:$T$47, 0))</f>
        <v>2</v>
      </c>
      <c r="L111" s="5">
        <f>INDEX($P$41:$U$46, MATCH($D111, $O$41:$O$46, 0), MATCH(L$53, $P$47:$U$47, 0))</f>
        <v>6</v>
      </c>
      <c r="M111" s="5" t="str">
        <f ca="1">IFERROR(INDEX(resource, MATCH(J111&amp;","&amp;K111,coords,0)),"Sea")</f>
        <v>Wheat</v>
      </c>
      <c r="N111" s="5">
        <f ca="1">IFERROR(INDEX(strength, MATCH(J111&amp;","&amp;K111,coords,0)),0)</f>
        <v>1</v>
      </c>
      <c r="O111" s="5">
        <f>B111+INDEX($P$41:$T$46, MATCH($D111, $O$41:$O$46, 0), MATCH(O$53, $P$47:$T$47, 0))</f>
        <v>1</v>
      </c>
      <c r="P111" s="5">
        <f>C111+INDEX($P$41:$T$46, MATCH($D111, $O$41:$O$46, 0), MATCH(P$53, $P$47:$T$47, 0))</f>
        <v>1</v>
      </c>
      <c r="Q111" s="5">
        <f>INDEX($P$41:$U$46, MATCH($D111, $O$41:$O$46, 0), MATCH(Q$53, $P$47:$U$47, 0))</f>
        <v>2</v>
      </c>
      <c r="R111" s="5" t="str">
        <f ca="1">IFERROR(INDEX(resource, MATCH(O111&amp;","&amp;P111,coords,0)),"Sea")</f>
        <v>Sheep</v>
      </c>
      <c r="S111" s="5">
        <f ca="1">IFERROR(INDEX(strength, MATCH(O111&amp;","&amp;P111,coords,0)),0)</f>
        <v>3</v>
      </c>
      <c r="T111" s="5">
        <f ca="1">F111+N111+S111</f>
        <v>8</v>
      </c>
      <c r="U111" s="5" t="str">
        <f ca="1">IFERROR(INDEX(port, MATCH(A111&amp;","&amp;D111, $AE$54:$AE$77, 0)),"")</f>
        <v/>
      </c>
      <c r="V111" t="str">
        <f t="array" ref="V111">INDEX($G111:$I111, MATCH(SMALL(COUNTIF($G111:$I111, "&lt;"&amp;$G111:$I111),1), COUNTIF($G111:$I111, "&lt;"&amp;$G111:$I111),0))&amp;"  "&amp;INDEX($G111:$I111, MATCH(SMALL(COUNTIF($G111:$I111, "&lt;"&amp;$G111:$I111),2), COUNTIF($G111:$I111, "&lt;"&amp;$G111:$I111),0))&amp;"  "&amp;INDEX($G111:$I111, MATCH(SMALL(COUNTIF($G111:$I111, "&lt;"&amp;$G111:$I111),3), COUNTIF($G111:$I111, "&lt;"&amp;$G111:$I111),0))</f>
        <v>1,1  1,2  2,2</v>
      </c>
      <c r="W111" t="str">
        <f>IF(IFERROR(MATCH(V111, $V$53:V110, 0),0)&gt;0, "DUP","")</f>
        <v>DUP</v>
      </c>
    </row>
    <row r="112" spans="1:23" x14ac:dyDescent="0.2">
      <c r="A112" s="5">
        <f>MOD(ROW()-54,COUNTA(coords))+1</f>
        <v>2</v>
      </c>
      <c r="B112" s="5">
        <f>INDEX(aseq, MOD(ROW()-54,COUNTA(aseq))+1)</f>
        <v>1</v>
      </c>
      <c r="C112" s="5">
        <f>INDEX(hseq, MOD(ROW()-54,COUNTA(hseq))+1)</f>
        <v>2</v>
      </c>
      <c r="D112" s="5">
        <f>FLOOR((ROW()-54)/COUNTA(coords),1)+1</f>
        <v>4</v>
      </c>
      <c r="E112" s="5" t="str">
        <f ca="1">IFERROR(INDEX(resource, MATCH(B112&amp;","&amp;C112,coords,0)),"Sea")</f>
        <v>Wheat</v>
      </c>
      <c r="F112" s="5">
        <f ca="1">IFERROR(INDEX(strength, MATCH(B112&amp;","&amp;C112,coords,0)),0)</f>
        <v>1</v>
      </c>
      <c r="G112" s="5" t="str">
        <f t="shared" si="12"/>
        <v>1,2</v>
      </c>
      <c r="H112" s="5" t="str">
        <f t="shared" si="13"/>
        <v>0,2</v>
      </c>
      <c r="I112" s="5" t="str">
        <f t="shared" si="14"/>
        <v>0,1</v>
      </c>
      <c r="J112" s="5">
        <f>B112+INDEX($P$41:$T$46, MATCH($D112, $O$41:$O$46, 0), MATCH(J$53, $P$47:$T$47, 0))</f>
        <v>0</v>
      </c>
      <c r="K112" s="5">
        <f>C112+INDEX($P$41:$T$46, MATCH($D112, $O$41:$O$46, 0), MATCH(K$53, $P$47:$T$47, 0))</f>
        <v>2</v>
      </c>
      <c r="L112" s="5">
        <f>INDEX($P$41:$U$46, MATCH($D112, $O$41:$O$46, 0), MATCH(L$53, $P$47:$U$47, 0))</f>
        <v>6</v>
      </c>
      <c r="M112" s="5" t="str">
        <f ca="1">IFERROR(INDEX(resource, MATCH(J112&amp;","&amp;K112,coords,0)),"Sea")</f>
        <v>Wheat</v>
      </c>
      <c r="N112" s="5">
        <f ca="1">IFERROR(INDEX(strength, MATCH(J112&amp;","&amp;K112,coords,0)),0)</f>
        <v>5</v>
      </c>
      <c r="O112" s="5">
        <f>B112+INDEX($P$41:$T$46, MATCH($D112, $O$41:$O$46, 0), MATCH(O$53, $P$47:$T$47, 0))</f>
        <v>0</v>
      </c>
      <c r="P112" s="5">
        <f>C112+INDEX($P$41:$T$46, MATCH($D112, $O$41:$O$46, 0), MATCH(P$53, $P$47:$T$47, 0))</f>
        <v>1</v>
      </c>
      <c r="Q112" s="5">
        <f>INDEX($P$41:$U$46, MATCH($D112, $O$41:$O$46, 0), MATCH(Q$53, $P$47:$U$47, 0))</f>
        <v>2</v>
      </c>
      <c r="R112" s="5" t="str">
        <f ca="1">IFERROR(INDEX(resource, MATCH(O112&amp;","&amp;P112,coords,0)),"Sea")</f>
        <v>Wood</v>
      </c>
      <c r="S112" s="5">
        <f ca="1">IFERROR(INDEX(strength, MATCH(O112&amp;","&amp;P112,coords,0)),0)</f>
        <v>4</v>
      </c>
      <c r="T112" s="5">
        <f ca="1">F112+N112+S112</f>
        <v>10</v>
      </c>
      <c r="U112" s="5" t="str">
        <f ca="1">IFERROR(INDEX(port, MATCH(A112&amp;","&amp;D112, $AE$54:$AE$77, 0)),"")</f>
        <v/>
      </c>
      <c r="V112" t="str">
        <f t="array" ref="V112">INDEX($G112:$I112, MATCH(SMALL(COUNTIF($G112:$I112, "&lt;"&amp;$G112:$I112),1), COUNTIF($G112:$I112, "&lt;"&amp;$G112:$I112),0))&amp;"  "&amp;INDEX($G112:$I112, MATCH(SMALL(COUNTIF($G112:$I112, "&lt;"&amp;$G112:$I112),2), COUNTIF($G112:$I112, "&lt;"&amp;$G112:$I112),0))&amp;"  "&amp;INDEX($G112:$I112, MATCH(SMALL(COUNTIF($G112:$I112, "&lt;"&amp;$G112:$I112),3), COUNTIF($G112:$I112, "&lt;"&amp;$G112:$I112),0))</f>
        <v>0,1  0,2  1,2</v>
      </c>
      <c r="W112" t="str">
        <f>IF(IFERROR(MATCH(V112, $V$53:V111, 0),0)&gt;0, "DUP","")</f>
        <v>DUP</v>
      </c>
    </row>
    <row r="113" spans="1:23" x14ac:dyDescent="0.2">
      <c r="A113" s="5">
        <f>MOD(ROW()-54,COUNTA(coords))+1</f>
        <v>3</v>
      </c>
      <c r="B113" s="5">
        <f>INDEX(aseq, MOD(ROW()-54,COUNTA(aseq))+1)</f>
        <v>0</v>
      </c>
      <c r="C113" s="5">
        <f>INDEX(hseq, MOD(ROW()-54,COUNTA(hseq))+1)</f>
        <v>2</v>
      </c>
      <c r="D113" s="5">
        <f>FLOOR((ROW()-54)/COUNTA(coords),1)+1</f>
        <v>4</v>
      </c>
      <c r="E113" s="5" t="str">
        <f ca="1">IFERROR(INDEX(resource, MATCH(B113&amp;","&amp;C113,coords,0)),"Sea")</f>
        <v>Wheat</v>
      </c>
      <c r="F113" s="5">
        <f ca="1">IFERROR(INDEX(strength, MATCH(B113&amp;","&amp;C113,coords,0)),0)</f>
        <v>5</v>
      </c>
      <c r="G113" s="5" t="str">
        <f t="shared" si="12"/>
        <v>0,2</v>
      </c>
      <c r="H113" s="5" t="str">
        <f t="shared" si="13"/>
        <v>-1,2</v>
      </c>
      <c r="I113" s="5" t="str">
        <f t="shared" si="14"/>
        <v>-1,1</v>
      </c>
      <c r="J113" s="5">
        <f>B113+INDEX($P$41:$T$46, MATCH($D113, $O$41:$O$46, 0), MATCH(J$53, $P$47:$T$47, 0))</f>
        <v>-1</v>
      </c>
      <c r="K113" s="5">
        <f>C113+INDEX($P$41:$T$46, MATCH($D113, $O$41:$O$46, 0), MATCH(K$53, $P$47:$T$47, 0))</f>
        <v>2</v>
      </c>
      <c r="L113" s="5">
        <f>INDEX($P$41:$U$46, MATCH($D113, $O$41:$O$46, 0), MATCH(L$53, $P$47:$U$47, 0))</f>
        <v>6</v>
      </c>
      <c r="M113" s="5" t="str">
        <f>IFERROR(INDEX(resource, MATCH(J113&amp;","&amp;K113,coords,0)),"Sea")</f>
        <v>Sea</v>
      </c>
      <c r="N113" s="5">
        <f>IFERROR(INDEX(strength, MATCH(J113&amp;","&amp;K113,coords,0)),0)</f>
        <v>0</v>
      </c>
      <c r="O113" s="5">
        <f>B113+INDEX($P$41:$T$46, MATCH($D113, $O$41:$O$46, 0), MATCH(O$53, $P$47:$T$47, 0))</f>
        <v>-1</v>
      </c>
      <c r="P113" s="5">
        <f>C113+INDEX($P$41:$T$46, MATCH($D113, $O$41:$O$46, 0), MATCH(P$53, $P$47:$T$47, 0))</f>
        <v>1</v>
      </c>
      <c r="Q113" s="5">
        <f>INDEX($P$41:$U$46, MATCH($D113, $O$41:$O$46, 0), MATCH(Q$53, $P$47:$U$47, 0))</f>
        <v>2</v>
      </c>
      <c r="R113" s="5" t="str">
        <f ca="1">IFERROR(INDEX(resource, MATCH(O113&amp;","&amp;P113,coords,0)),"Sea")</f>
        <v>Desert</v>
      </c>
      <c r="S113" s="5">
        <f ca="1">IFERROR(INDEX(strength, MATCH(O113&amp;","&amp;P113,coords,0)),0)</f>
        <v>0</v>
      </c>
      <c r="T113" s="5">
        <f ca="1">F113+N113+S113</f>
        <v>5</v>
      </c>
      <c r="U113" s="5" t="str">
        <f ca="1">IFERROR(INDEX(port, MATCH(A113&amp;","&amp;D113, $AE$54:$AE$77, 0)),"")</f>
        <v/>
      </c>
      <c r="V113" t="str">
        <f t="array" ref="V113">INDEX($G113:$I113, MATCH(SMALL(COUNTIF($G113:$I113, "&lt;"&amp;$G113:$I113),1), COUNTIF($G113:$I113, "&lt;"&amp;$G113:$I113),0))&amp;"  "&amp;INDEX($G113:$I113, MATCH(SMALL(COUNTIF($G113:$I113, "&lt;"&amp;$G113:$I113),2), COUNTIF($G113:$I113, "&lt;"&amp;$G113:$I113),0))&amp;"  "&amp;INDEX($G113:$I113, MATCH(SMALL(COUNTIF($G113:$I113, "&lt;"&amp;$G113:$I113),3), COUNTIF($G113:$I113, "&lt;"&amp;$G113:$I113),0))</f>
        <v>-1,1  -1,2  0,2</v>
      </c>
      <c r="W113" t="str">
        <f>IF(IFERROR(MATCH(V113, $V$53:V112, 0),0)&gt;0, "DUP","")</f>
        <v>DUP</v>
      </c>
    </row>
    <row r="114" spans="1:23" x14ac:dyDescent="0.2">
      <c r="A114" s="5">
        <f>MOD(ROW()-54,COUNTA(coords))+1</f>
        <v>4</v>
      </c>
      <c r="B114" s="5">
        <f>INDEX(aseq, MOD(ROW()-54,COUNTA(aseq))+1)</f>
        <v>-1</v>
      </c>
      <c r="C114" s="5">
        <f>INDEX(hseq, MOD(ROW()-54,COUNTA(hseq))+1)</f>
        <v>1</v>
      </c>
      <c r="D114" s="5">
        <f>FLOOR((ROW()-54)/COUNTA(coords),1)+1</f>
        <v>4</v>
      </c>
      <c r="E114" s="5" t="str">
        <f ca="1">IFERROR(INDEX(resource, MATCH(B114&amp;","&amp;C114,coords,0)),"Sea")</f>
        <v>Desert</v>
      </c>
      <c r="F114" s="5">
        <f ca="1">IFERROR(INDEX(strength, MATCH(B114&amp;","&amp;C114,coords,0)),0)</f>
        <v>0</v>
      </c>
      <c r="G114" s="5" t="str">
        <f t="shared" si="12"/>
        <v>-1,1</v>
      </c>
      <c r="H114" s="5" t="str">
        <f t="shared" si="13"/>
        <v>-2,1</v>
      </c>
      <c r="I114" s="5" t="str">
        <f t="shared" si="14"/>
        <v>-2,0</v>
      </c>
      <c r="J114" s="5">
        <f>B114+INDEX($P$41:$T$46, MATCH($D114, $O$41:$O$46, 0), MATCH(J$53, $P$47:$T$47, 0))</f>
        <v>-2</v>
      </c>
      <c r="K114" s="5">
        <f>C114+INDEX($P$41:$T$46, MATCH($D114, $O$41:$O$46, 0), MATCH(K$53, $P$47:$T$47, 0))</f>
        <v>1</v>
      </c>
      <c r="L114" s="5">
        <f>INDEX($P$41:$U$46, MATCH($D114, $O$41:$O$46, 0), MATCH(L$53, $P$47:$U$47, 0))</f>
        <v>6</v>
      </c>
      <c r="M114" s="5" t="str">
        <f>IFERROR(INDEX(resource, MATCH(J114&amp;","&amp;K114,coords,0)),"Sea")</f>
        <v>Sea</v>
      </c>
      <c r="N114" s="5">
        <f>IFERROR(INDEX(strength, MATCH(J114&amp;","&amp;K114,coords,0)),0)</f>
        <v>0</v>
      </c>
      <c r="O114" s="5">
        <f>B114+INDEX($P$41:$T$46, MATCH($D114, $O$41:$O$46, 0), MATCH(O$53, $P$47:$T$47, 0))</f>
        <v>-2</v>
      </c>
      <c r="P114" s="5">
        <f>C114+INDEX($P$41:$T$46, MATCH($D114, $O$41:$O$46, 0), MATCH(P$53, $P$47:$T$47, 0))</f>
        <v>0</v>
      </c>
      <c r="Q114" s="5">
        <f>INDEX($P$41:$U$46, MATCH($D114, $O$41:$O$46, 0), MATCH(Q$53, $P$47:$U$47, 0))</f>
        <v>2</v>
      </c>
      <c r="R114" s="5" t="str">
        <f ca="1">IFERROR(INDEX(resource, MATCH(O114&amp;","&amp;P114,coords,0)),"Sea")</f>
        <v>Sheep</v>
      </c>
      <c r="S114" s="5">
        <f ca="1">IFERROR(INDEX(strength, MATCH(O114&amp;","&amp;P114,coords,0)),0)</f>
        <v>2</v>
      </c>
      <c r="T114" s="5">
        <f ca="1">F114+N114+S114</f>
        <v>2</v>
      </c>
      <c r="U114" s="5" t="str">
        <f ca="1">IFERROR(INDEX(port, MATCH(A114&amp;","&amp;D114, $AE$54:$AE$77, 0)),"")</f>
        <v>Ore</v>
      </c>
      <c r="V114" t="str">
        <f t="array" ref="V114">INDEX($G114:$I114, MATCH(SMALL(COUNTIF($G114:$I114, "&lt;"&amp;$G114:$I114),1), COUNTIF($G114:$I114, "&lt;"&amp;$G114:$I114),0))&amp;"  "&amp;INDEX($G114:$I114, MATCH(SMALL(COUNTIF($G114:$I114, "&lt;"&amp;$G114:$I114),2), COUNTIF($G114:$I114, "&lt;"&amp;$G114:$I114),0))&amp;"  "&amp;INDEX($G114:$I114, MATCH(SMALL(COUNTIF($G114:$I114, "&lt;"&amp;$G114:$I114),3), COUNTIF($G114:$I114, "&lt;"&amp;$G114:$I114),0))</f>
        <v>-1,1  -2,0  -2,1</v>
      </c>
      <c r="W114" t="str">
        <f>IF(IFERROR(MATCH(V114, $V$53:V113, 0),0)&gt;0, "DUP","")</f>
        <v>DUP</v>
      </c>
    </row>
    <row r="115" spans="1:23" x14ac:dyDescent="0.2">
      <c r="A115" s="5">
        <f>MOD(ROW()-54,COUNTA(coords))+1</f>
        <v>5</v>
      </c>
      <c r="B115" s="5">
        <f>INDEX(aseq, MOD(ROW()-54,COUNTA(aseq))+1)</f>
        <v>-2</v>
      </c>
      <c r="C115" s="5">
        <f>INDEX(hseq, MOD(ROW()-54,COUNTA(hseq))+1)</f>
        <v>0</v>
      </c>
      <c r="D115" s="5">
        <f>FLOOR((ROW()-54)/COUNTA(coords),1)+1</f>
        <v>4</v>
      </c>
      <c r="E115" s="5" t="str">
        <f ca="1">IFERROR(INDEX(resource, MATCH(B115&amp;","&amp;C115,coords,0)),"Sea")</f>
        <v>Sheep</v>
      </c>
      <c r="F115" s="5">
        <f ca="1">IFERROR(INDEX(strength, MATCH(B115&amp;","&amp;C115,coords,0)),0)</f>
        <v>2</v>
      </c>
      <c r="G115" s="5" t="str">
        <f t="shared" si="12"/>
        <v>-2,0</v>
      </c>
      <c r="H115" s="5" t="str">
        <f t="shared" si="13"/>
        <v>-3,0</v>
      </c>
      <c r="I115" s="5" t="str">
        <f t="shared" si="14"/>
        <v>-3,-1</v>
      </c>
      <c r="J115" s="5">
        <f>B115+INDEX($P$41:$T$46, MATCH($D115, $O$41:$O$46, 0), MATCH(J$53, $P$47:$T$47, 0))</f>
        <v>-3</v>
      </c>
      <c r="K115" s="5">
        <f>C115+INDEX($P$41:$T$46, MATCH($D115, $O$41:$O$46, 0), MATCH(K$53, $P$47:$T$47, 0))</f>
        <v>0</v>
      </c>
      <c r="L115" s="5">
        <f>INDEX($P$41:$U$46, MATCH($D115, $O$41:$O$46, 0), MATCH(L$53, $P$47:$U$47, 0))</f>
        <v>6</v>
      </c>
      <c r="M115" s="5" t="str">
        <f>IFERROR(INDEX(resource, MATCH(J115&amp;","&amp;K115,coords,0)),"Sea")</f>
        <v>Sea</v>
      </c>
      <c r="N115" s="5">
        <f>IFERROR(INDEX(strength, MATCH(J115&amp;","&amp;K115,coords,0)),0)</f>
        <v>0</v>
      </c>
      <c r="O115" s="5">
        <f>B115+INDEX($P$41:$T$46, MATCH($D115, $O$41:$O$46, 0), MATCH(O$53, $P$47:$T$47, 0))</f>
        <v>-3</v>
      </c>
      <c r="P115" s="5">
        <f>C115+INDEX($P$41:$T$46, MATCH($D115, $O$41:$O$46, 0), MATCH(P$53, $P$47:$T$47, 0))</f>
        <v>-1</v>
      </c>
      <c r="Q115" s="5">
        <f>INDEX($P$41:$U$46, MATCH($D115, $O$41:$O$46, 0), MATCH(Q$53, $P$47:$U$47, 0))</f>
        <v>2</v>
      </c>
      <c r="R115" s="5" t="str">
        <f>IFERROR(INDEX(resource, MATCH(O115&amp;","&amp;P115,coords,0)),"Sea")</f>
        <v>Sea</v>
      </c>
      <c r="S115" s="5">
        <f>IFERROR(INDEX(strength, MATCH(O115&amp;","&amp;P115,coords,0)),0)</f>
        <v>0</v>
      </c>
      <c r="T115" s="5">
        <f ca="1">F115+N115+S115</f>
        <v>2</v>
      </c>
      <c r="U115" s="5" t="str">
        <f ca="1">IFERROR(INDEX(port, MATCH(A115&amp;","&amp;D115, $AE$54:$AE$77, 0)),"")</f>
        <v/>
      </c>
      <c r="V115" t="str">
        <f t="array" ref="V115">INDEX($G115:$I115, MATCH(SMALL(COUNTIF($G115:$I115, "&lt;"&amp;$G115:$I115),1), COUNTIF($G115:$I115, "&lt;"&amp;$G115:$I115),0))&amp;"  "&amp;INDEX($G115:$I115, MATCH(SMALL(COUNTIF($G115:$I115, "&lt;"&amp;$G115:$I115),2), COUNTIF($G115:$I115, "&lt;"&amp;$G115:$I115),0))&amp;"  "&amp;INDEX($G115:$I115, MATCH(SMALL(COUNTIF($G115:$I115, "&lt;"&amp;$G115:$I115),3), COUNTIF($G115:$I115, "&lt;"&amp;$G115:$I115),0))</f>
        <v>-2,0  -3,-1  -3,0</v>
      </c>
      <c r="W115" t="str">
        <f>IF(IFERROR(MATCH(V115, $V$53:V114, 0),0)&gt;0, "DUP","")</f>
        <v/>
      </c>
    </row>
    <row r="116" spans="1:23" x14ac:dyDescent="0.2">
      <c r="A116" s="5">
        <f>MOD(ROW()-54,COUNTA(coords))+1</f>
        <v>6</v>
      </c>
      <c r="B116" s="5">
        <f>INDEX(aseq, MOD(ROW()-54,COUNTA(aseq))+1)</f>
        <v>-2</v>
      </c>
      <c r="C116" s="5">
        <f>INDEX(hseq, MOD(ROW()-54,COUNTA(hseq))+1)</f>
        <v>-1</v>
      </c>
      <c r="D116" s="5">
        <f>FLOOR((ROW()-54)/COUNTA(coords),1)+1</f>
        <v>4</v>
      </c>
      <c r="E116" s="5" t="str">
        <f ca="1">IFERROR(INDEX(resource, MATCH(B116&amp;","&amp;C116,coords,0)),"Sea")</f>
        <v>Sheep</v>
      </c>
      <c r="F116" s="5">
        <f ca="1">IFERROR(INDEX(strength, MATCH(B116&amp;","&amp;C116,coords,0)),0)</f>
        <v>5</v>
      </c>
      <c r="G116" s="5" t="str">
        <f t="shared" si="12"/>
        <v>-2,-1</v>
      </c>
      <c r="H116" s="5" t="str">
        <f t="shared" si="13"/>
        <v>-3,-1</v>
      </c>
      <c r="I116" s="5" t="str">
        <f t="shared" si="14"/>
        <v>-3,-2</v>
      </c>
      <c r="J116" s="5">
        <f>B116+INDEX($P$41:$T$46, MATCH($D116, $O$41:$O$46, 0), MATCH(J$53, $P$47:$T$47, 0))</f>
        <v>-3</v>
      </c>
      <c r="K116" s="5">
        <f>C116+INDEX($P$41:$T$46, MATCH($D116, $O$41:$O$46, 0), MATCH(K$53, $P$47:$T$47, 0))</f>
        <v>-1</v>
      </c>
      <c r="L116" s="5">
        <f>INDEX($P$41:$U$46, MATCH($D116, $O$41:$O$46, 0), MATCH(L$53, $P$47:$U$47, 0))</f>
        <v>6</v>
      </c>
      <c r="M116" s="5" t="str">
        <f>IFERROR(INDEX(resource, MATCH(J116&amp;","&amp;K116,coords,0)),"Sea")</f>
        <v>Sea</v>
      </c>
      <c r="N116" s="5">
        <f>IFERROR(INDEX(strength, MATCH(J116&amp;","&amp;K116,coords,0)),0)</f>
        <v>0</v>
      </c>
      <c r="O116" s="5">
        <f>B116+INDEX($P$41:$T$46, MATCH($D116, $O$41:$O$46, 0), MATCH(O$53, $P$47:$T$47, 0))</f>
        <v>-3</v>
      </c>
      <c r="P116" s="5">
        <f>C116+INDEX($P$41:$T$46, MATCH($D116, $O$41:$O$46, 0), MATCH(P$53, $P$47:$T$47, 0))</f>
        <v>-2</v>
      </c>
      <c r="Q116" s="5">
        <f>INDEX($P$41:$U$46, MATCH($D116, $O$41:$O$46, 0), MATCH(Q$53, $P$47:$U$47, 0))</f>
        <v>2</v>
      </c>
      <c r="R116" s="5" t="str">
        <f>IFERROR(INDEX(resource, MATCH(O116&amp;","&amp;P116,coords,0)),"Sea")</f>
        <v>Sea</v>
      </c>
      <c r="S116" s="5">
        <f>IFERROR(INDEX(strength, MATCH(O116&amp;","&amp;P116,coords,0)),0)</f>
        <v>0</v>
      </c>
      <c r="T116" s="5">
        <f ca="1">F116+N116+S116</f>
        <v>5</v>
      </c>
      <c r="U116" s="5" t="str">
        <f ca="1">IFERROR(INDEX(port, MATCH(A116&amp;","&amp;D116, $AE$54:$AE$77, 0)),"")</f>
        <v>Wheat</v>
      </c>
      <c r="V116" t="str">
        <f t="array" ref="V116">INDEX($G116:$I116, MATCH(SMALL(COUNTIF($G116:$I116, "&lt;"&amp;$G116:$I116),1), COUNTIF($G116:$I116, "&lt;"&amp;$G116:$I116),0))&amp;"  "&amp;INDEX($G116:$I116, MATCH(SMALL(COUNTIF($G116:$I116, "&lt;"&amp;$G116:$I116),2), COUNTIF($G116:$I116, "&lt;"&amp;$G116:$I116),0))&amp;"  "&amp;INDEX($G116:$I116, MATCH(SMALL(COUNTIF($G116:$I116, "&lt;"&amp;$G116:$I116),3), COUNTIF($G116:$I116, "&lt;"&amp;$G116:$I116),0))</f>
        <v>-2,-1  -3,-1  -3,-2</v>
      </c>
      <c r="W116" t="str">
        <f>IF(IFERROR(MATCH(V116, $V$53:V115, 0),0)&gt;0, "DUP","")</f>
        <v/>
      </c>
    </row>
    <row r="117" spans="1:23" x14ac:dyDescent="0.2">
      <c r="A117" s="5">
        <f>MOD(ROW()-54,COUNTA(coords))+1</f>
        <v>7</v>
      </c>
      <c r="B117" s="5">
        <f>INDEX(aseq, MOD(ROW()-54,COUNTA(aseq))+1)</f>
        <v>-2</v>
      </c>
      <c r="C117" s="5">
        <f>INDEX(hseq, MOD(ROW()-54,COUNTA(hseq))+1)</f>
        <v>-2</v>
      </c>
      <c r="D117" s="5">
        <f>FLOOR((ROW()-54)/COUNTA(coords),1)+1</f>
        <v>4</v>
      </c>
      <c r="E117" s="5" t="str">
        <f ca="1">IFERROR(INDEX(resource, MATCH(B117&amp;","&amp;C117,coords,0)),"Sea")</f>
        <v>Ore</v>
      </c>
      <c r="F117" s="5">
        <f ca="1">IFERROR(INDEX(strength, MATCH(B117&amp;","&amp;C117,coords,0)),0)</f>
        <v>3</v>
      </c>
      <c r="G117" s="5" t="str">
        <f t="shared" si="12"/>
        <v>-2,-2</v>
      </c>
      <c r="H117" s="5" t="str">
        <f t="shared" si="13"/>
        <v>-3,-2</v>
      </c>
      <c r="I117" s="5" t="str">
        <f t="shared" si="14"/>
        <v>-3,-3</v>
      </c>
      <c r="J117" s="5">
        <f>B117+INDEX($P$41:$T$46, MATCH($D117, $O$41:$O$46, 0), MATCH(J$53, $P$47:$T$47, 0))</f>
        <v>-3</v>
      </c>
      <c r="K117" s="5">
        <f>C117+INDEX($P$41:$T$46, MATCH($D117, $O$41:$O$46, 0), MATCH(K$53, $P$47:$T$47, 0))</f>
        <v>-2</v>
      </c>
      <c r="L117" s="5">
        <f>INDEX($P$41:$U$46, MATCH($D117, $O$41:$O$46, 0), MATCH(L$53, $P$47:$U$47, 0))</f>
        <v>6</v>
      </c>
      <c r="M117" s="5" t="str">
        <f>IFERROR(INDEX(resource, MATCH(J117&amp;","&amp;K117,coords,0)),"Sea")</f>
        <v>Sea</v>
      </c>
      <c r="N117" s="5">
        <f>IFERROR(INDEX(strength, MATCH(J117&amp;","&amp;K117,coords,0)),0)</f>
        <v>0</v>
      </c>
      <c r="O117" s="5">
        <f>B117+INDEX($P$41:$T$46, MATCH($D117, $O$41:$O$46, 0), MATCH(O$53, $P$47:$T$47, 0))</f>
        <v>-3</v>
      </c>
      <c r="P117" s="5">
        <f>C117+INDEX($P$41:$T$46, MATCH($D117, $O$41:$O$46, 0), MATCH(P$53, $P$47:$T$47, 0))</f>
        <v>-3</v>
      </c>
      <c r="Q117" s="5">
        <f>INDEX($P$41:$U$46, MATCH($D117, $O$41:$O$46, 0), MATCH(Q$53, $P$47:$U$47, 0))</f>
        <v>2</v>
      </c>
      <c r="R117" s="5" t="str">
        <f>IFERROR(INDEX(resource, MATCH(O117&amp;","&amp;P117,coords,0)),"Sea")</f>
        <v>Sea</v>
      </c>
      <c r="S117" s="5">
        <f>IFERROR(INDEX(strength, MATCH(O117&amp;","&amp;P117,coords,0)),0)</f>
        <v>0</v>
      </c>
      <c r="T117" s="5">
        <f ca="1">F117+N117+S117</f>
        <v>3</v>
      </c>
      <c r="U117" s="5" t="str">
        <f ca="1">IFERROR(INDEX(port, MATCH(A117&amp;","&amp;D117, $AE$54:$AE$77, 0)),"")</f>
        <v>Random</v>
      </c>
      <c r="V117" t="str">
        <f t="array" ref="V117">INDEX($G117:$I117, MATCH(SMALL(COUNTIF($G117:$I117, "&lt;"&amp;$G117:$I117),1), COUNTIF($G117:$I117, "&lt;"&amp;$G117:$I117),0))&amp;"  "&amp;INDEX($G117:$I117, MATCH(SMALL(COUNTIF($G117:$I117, "&lt;"&amp;$G117:$I117),2), COUNTIF($G117:$I117, "&lt;"&amp;$G117:$I117),0))&amp;"  "&amp;INDEX($G117:$I117, MATCH(SMALL(COUNTIF($G117:$I117, "&lt;"&amp;$G117:$I117),3), COUNTIF($G117:$I117, "&lt;"&amp;$G117:$I117),0))</f>
        <v>-2,-2  -3,-2  -3,-3</v>
      </c>
      <c r="W117" t="str">
        <f>IF(IFERROR(MATCH(V117, $V$53:V116, 0),0)&gt;0, "DUP","")</f>
        <v/>
      </c>
    </row>
    <row r="118" spans="1:23" x14ac:dyDescent="0.2">
      <c r="A118" s="5">
        <f>MOD(ROW()-54,COUNTA(coords))+1</f>
        <v>8</v>
      </c>
      <c r="B118" s="5">
        <f>INDEX(aseq, MOD(ROW()-54,COUNTA(aseq))+1)</f>
        <v>-1</v>
      </c>
      <c r="C118" s="5">
        <f>INDEX(hseq, MOD(ROW()-54,COUNTA(hseq))+1)</f>
        <v>-2</v>
      </c>
      <c r="D118" s="5">
        <f>FLOOR((ROW()-54)/COUNTA(coords),1)+1</f>
        <v>4</v>
      </c>
      <c r="E118" s="5" t="str">
        <f ca="1">IFERROR(INDEX(resource, MATCH(B118&amp;","&amp;C118,coords,0)),"Sea")</f>
        <v>Ore</v>
      </c>
      <c r="F118" s="5">
        <f ca="1">IFERROR(INDEX(strength, MATCH(B118&amp;","&amp;C118,coords,0)),0)</f>
        <v>4</v>
      </c>
      <c r="G118" s="5" t="str">
        <f t="shared" si="12"/>
        <v>-1,-2</v>
      </c>
      <c r="H118" s="5" t="str">
        <f t="shared" si="13"/>
        <v>-2,-2</v>
      </c>
      <c r="I118" s="5" t="str">
        <f t="shared" si="14"/>
        <v>-2,-3</v>
      </c>
      <c r="J118" s="5">
        <f>B118+INDEX($P$41:$T$46, MATCH($D118, $O$41:$O$46, 0), MATCH(J$53, $P$47:$T$47, 0))</f>
        <v>-2</v>
      </c>
      <c r="K118" s="5">
        <f>C118+INDEX($P$41:$T$46, MATCH($D118, $O$41:$O$46, 0), MATCH(K$53, $P$47:$T$47, 0))</f>
        <v>-2</v>
      </c>
      <c r="L118" s="5">
        <f>INDEX($P$41:$U$46, MATCH($D118, $O$41:$O$46, 0), MATCH(L$53, $P$47:$U$47, 0))</f>
        <v>6</v>
      </c>
      <c r="M118" s="5" t="str">
        <f ca="1">IFERROR(INDEX(resource, MATCH(J118&amp;","&amp;K118,coords,0)),"Sea")</f>
        <v>Ore</v>
      </c>
      <c r="N118" s="5">
        <f ca="1">IFERROR(INDEX(strength, MATCH(J118&amp;","&amp;K118,coords,0)),0)</f>
        <v>3</v>
      </c>
      <c r="O118" s="5">
        <f>B118+INDEX($P$41:$T$46, MATCH($D118, $O$41:$O$46, 0), MATCH(O$53, $P$47:$T$47, 0))</f>
        <v>-2</v>
      </c>
      <c r="P118" s="5">
        <f>C118+INDEX($P$41:$T$46, MATCH($D118, $O$41:$O$46, 0), MATCH(P$53, $P$47:$T$47, 0))</f>
        <v>-3</v>
      </c>
      <c r="Q118" s="5">
        <f>INDEX($P$41:$U$46, MATCH($D118, $O$41:$O$46, 0), MATCH(Q$53, $P$47:$U$47, 0))</f>
        <v>2</v>
      </c>
      <c r="R118" s="5" t="str">
        <f>IFERROR(INDEX(resource, MATCH(O118&amp;","&amp;P118,coords,0)),"Sea")</f>
        <v>Sea</v>
      </c>
      <c r="S118" s="5">
        <f>IFERROR(INDEX(strength, MATCH(O118&amp;","&amp;P118,coords,0)),0)</f>
        <v>0</v>
      </c>
      <c r="T118" s="5">
        <f ca="1">F118+N118+S118</f>
        <v>7</v>
      </c>
      <c r="U118" s="5" t="str">
        <f ca="1">IFERROR(INDEX(port, MATCH(A118&amp;","&amp;D118, $AE$54:$AE$77, 0)),"")</f>
        <v/>
      </c>
      <c r="V118" t="str">
        <f t="array" ref="V118">INDEX($G118:$I118, MATCH(SMALL(COUNTIF($G118:$I118, "&lt;"&amp;$G118:$I118),1), COUNTIF($G118:$I118, "&lt;"&amp;$G118:$I118),0))&amp;"  "&amp;INDEX($G118:$I118, MATCH(SMALL(COUNTIF($G118:$I118, "&lt;"&amp;$G118:$I118),2), COUNTIF($G118:$I118, "&lt;"&amp;$G118:$I118),0))&amp;"  "&amp;INDEX($G118:$I118, MATCH(SMALL(COUNTIF($G118:$I118, "&lt;"&amp;$G118:$I118),3), COUNTIF($G118:$I118, "&lt;"&amp;$G118:$I118),0))</f>
        <v>-1,-2  -2,-2  -2,-3</v>
      </c>
      <c r="W118" t="str">
        <f>IF(IFERROR(MATCH(V118, $V$53:V117, 0),0)&gt;0, "DUP","")</f>
        <v/>
      </c>
    </row>
    <row r="119" spans="1:23" x14ac:dyDescent="0.2">
      <c r="A119" s="5">
        <f>MOD(ROW()-54,COUNTA(coords))+1</f>
        <v>9</v>
      </c>
      <c r="B119" s="5">
        <f>INDEX(aseq, MOD(ROW()-54,COUNTA(aseq))+1)</f>
        <v>0</v>
      </c>
      <c r="C119" s="5">
        <f>INDEX(hseq, MOD(ROW()-54,COUNTA(hseq))+1)</f>
        <v>-2</v>
      </c>
      <c r="D119" s="5">
        <f>FLOOR((ROW()-54)/COUNTA(coords),1)+1</f>
        <v>4</v>
      </c>
      <c r="E119" s="5" t="str">
        <f ca="1">IFERROR(INDEX(resource, MATCH(B119&amp;","&amp;C119,coords,0)),"Sea")</f>
        <v>Brick</v>
      </c>
      <c r="F119" s="5">
        <f ca="1">IFERROR(INDEX(strength, MATCH(B119&amp;","&amp;C119,coords,0)),0)</f>
        <v>1</v>
      </c>
      <c r="G119" s="5" t="str">
        <f t="shared" ref="G119:G167" si="16">B119&amp;","&amp;C119</f>
        <v>0,-2</v>
      </c>
      <c r="H119" s="5" t="str">
        <f t="shared" ref="H119:H167" si="17">J119&amp;","&amp;K119</f>
        <v>-1,-2</v>
      </c>
      <c r="I119" s="5" t="str">
        <f t="shared" ref="I119:I167" si="18">O119&amp;","&amp;P119</f>
        <v>-1,-3</v>
      </c>
      <c r="J119" s="5">
        <f>B119+INDEX($P$41:$T$46, MATCH($D119, $O$41:$O$46, 0), MATCH(J$53, $P$47:$T$47, 0))</f>
        <v>-1</v>
      </c>
      <c r="K119" s="5">
        <f>C119+INDEX($P$41:$T$46, MATCH($D119, $O$41:$O$46, 0), MATCH(K$53, $P$47:$T$47, 0))</f>
        <v>-2</v>
      </c>
      <c r="L119" s="5">
        <f>INDEX($P$41:$U$46, MATCH($D119, $O$41:$O$46, 0), MATCH(L$53, $P$47:$U$47, 0))</f>
        <v>6</v>
      </c>
      <c r="M119" s="5" t="str">
        <f ca="1">IFERROR(INDEX(resource, MATCH(J119&amp;","&amp;K119,coords,0)),"Sea")</f>
        <v>Ore</v>
      </c>
      <c r="N119" s="5">
        <f ca="1">IFERROR(INDEX(strength, MATCH(J119&amp;","&amp;K119,coords,0)),0)</f>
        <v>4</v>
      </c>
      <c r="O119" s="5">
        <f>B119+INDEX($P$41:$T$46, MATCH($D119, $O$41:$O$46, 0), MATCH(O$53, $P$47:$T$47, 0))</f>
        <v>-1</v>
      </c>
      <c r="P119" s="5">
        <f>C119+INDEX($P$41:$T$46, MATCH($D119, $O$41:$O$46, 0), MATCH(P$53, $P$47:$T$47, 0))</f>
        <v>-3</v>
      </c>
      <c r="Q119" s="5">
        <f>INDEX($P$41:$U$46, MATCH($D119, $O$41:$O$46, 0), MATCH(Q$53, $P$47:$U$47, 0))</f>
        <v>2</v>
      </c>
      <c r="R119" s="5" t="str">
        <f>IFERROR(INDEX(resource, MATCH(O119&amp;","&amp;P119,coords,0)),"Sea")</f>
        <v>Sea</v>
      </c>
      <c r="S119" s="5">
        <f>IFERROR(INDEX(strength, MATCH(O119&amp;","&amp;P119,coords,0)),0)</f>
        <v>0</v>
      </c>
      <c r="T119" s="5">
        <f ca="1">F119+N119+S119</f>
        <v>5</v>
      </c>
      <c r="U119" s="5" t="str">
        <f ca="1">IFERROR(INDEX(port, MATCH(A119&amp;","&amp;D119, $AE$54:$AE$77, 0)),"")</f>
        <v>Wood</v>
      </c>
      <c r="V119" t="str">
        <f t="array" ref="V119">INDEX($G119:$I119, MATCH(SMALL(COUNTIF($G119:$I119, "&lt;"&amp;$G119:$I119),1), COUNTIF($G119:$I119, "&lt;"&amp;$G119:$I119),0))&amp;"  "&amp;INDEX($G119:$I119, MATCH(SMALL(COUNTIF($G119:$I119, "&lt;"&amp;$G119:$I119),2), COUNTIF($G119:$I119, "&lt;"&amp;$G119:$I119),0))&amp;"  "&amp;INDEX($G119:$I119, MATCH(SMALL(COUNTIF($G119:$I119, "&lt;"&amp;$G119:$I119),3), COUNTIF($G119:$I119, "&lt;"&amp;$G119:$I119),0))</f>
        <v>-1,-2  -1,-3  0,-2</v>
      </c>
      <c r="W119" t="str">
        <f>IF(IFERROR(MATCH(V119, $V$53:V118, 0),0)&gt;0, "DUP","")</f>
        <v/>
      </c>
    </row>
    <row r="120" spans="1:23" x14ac:dyDescent="0.2">
      <c r="A120" s="5">
        <f>MOD(ROW()-54,COUNTA(coords))+1</f>
        <v>10</v>
      </c>
      <c r="B120" s="5">
        <f>INDEX(aseq, MOD(ROW()-54,COUNTA(aseq))+1)</f>
        <v>1</v>
      </c>
      <c r="C120" s="5">
        <f>INDEX(hseq, MOD(ROW()-54,COUNTA(hseq))+1)</f>
        <v>-1</v>
      </c>
      <c r="D120" s="5">
        <f>FLOOR((ROW()-54)/COUNTA(coords),1)+1</f>
        <v>4</v>
      </c>
      <c r="E120" s="5" t="str">
        <f ca="1">IFERROR(INDEX(resource, MATCH(B120&amp;","&amp;C120,coords,0)),"Sea")</f>
        <v>Wheat</v>
      </c>
      <c r="F120" s="5">
        <f ca="1">IFERROR(INDEX(strength, MATCH(B120&amp;","&amp;C120,coords,0)),0)</f>
        <v>2</v>
      </c>
      <c r="G120" s="5" t="str">
        <f t="shared" si="16"/>
        <v>1,-1</v>
      </c>
      <c r="H120" s="5" t="str">
        <f t="shared" si="17"/>
        <v>0,-1</v>
      </c>
      <c r="I120" s="5" t="str">
        <f t="shared" si="18"/>
        <v>0,-2</v>
      </c>
      <c r="J120" s="5">
        <f>B120+INDEX($P$41:$T$46, MATCH($D120, $O$41:$O$46, 0), MATCH(J$53, $P$47:$T$47, 0))</f>
        <v>0</v>
      </c>
      <c r="K120" s="5">
        <f>C120+INDEX($P$41:$T$46, MATCH($D120, $O$41:$O$46, 0), MATCH(K$53, $P$47:$T$47, 0))</f>
        <v>-1</v>
      </c>
      <c r="L120" s="5">
        <f>INDEX($P$41:$U$46, MATCH($D120, $O$41:$O$46, 0), MATCH(L$53, $P$47:$U$47, 0))</f>
        <v>6</v>
      </c>
      <c r="M120" s="5" t="str">
        <f ca="1">IFERROR(INDEX(resource, MATCH(J120&amp;","&amp;K120,coords,0)),"Sea")</f>
        <v>Brick</v>
      </c>
      <c r="N120" s="5">
        <f ca="1">IFERROR(INDEX(strength, MATCH(J120&amp;","&amp;K120,coords,0)),0)</f>
        <v>5</v>
      </c>
      <c r="O120" s="5">
        <f>B120+INDEX($P$41:$T$46, MATCH($D120, $O$41:$O$46, 0), MATCH(O$53, $P$47:$T$47, 0))</f>
        <v>0</v>
      </c>
      <c r="P120" s="5">
        <f>C120+INDEX($P$41:$T$46, MATCH($D120, $O$41:$O$46, 0), MATCH(P$53, $P$47:$T$47, 0))</f>
        <v>-2</v>
      </c>
      <c r="Q120" s="5">
        <f>INDEX($P$41:$U$46, MATCH($D120, $O$41:$O$46, 0), MATCH(Q$53, $P$47:$U$47, 0))</f>
        <v>2</v>
      </c>
      <c r="R120" s="5" t="str">
        <f ca="1">IFERROR(INDEX(resource, MATCH(O120&amp;","&amp;P120,coords,0)),"Sea")</f>
        <v>Brick</v>
      </c>
      <c r="S120" s="5">
        <f ca="1">IFERROR(INDEX(strength, MATCH(O120&amp;","&amp;P120,coords,0)),0)</f>
        <v>1</v>
      </c>
      <c r="T120" s="5">
        <f ca="1">F120+N120+S120</f>
        <v>8</v>
      </c>
      <c r="U120" s="5" t="str">
        <f ca="1">IFERROR(INDEX(port, MATCH(A120&amp;","&amp;D120, $AE$54:$AE$77, 0)),"")</f>
        <v/>
      </c>
      <c r="V120" t="str">
        <f t="array" ref="V120">INDEX($G120:$I120, MATCH(SMALL(COUNTIF($G120:$I120, "&lt;"&amp;$G120:$I120),1), COUNTIF($G120:$I120, "&lt;"&amp;$G120:$I120),0))&amp;"  "&amp;INDEX($G120:$I120, MATCH(SMALL(COUNTIF($G120:$I120, "&lt;"&amp;$G120:$I120),2), COUNTIF($G120:$I120, "&lt;"&amp;$G120:$I120),0))&amp;"  "&amp;INDEX($G120:$I120, MATCH(SMALL(COUNTIF($G120:$I120, "&lt;"&amp;$G120:$I120),3), COUNTIF($G120:$I120, "&lt;"&amp;$G120:$I120),0))</f>
        <v>0,-1  0,-2  1,-1</v>
      </c>
      <c r="W120" t="str">
        <f>IF(IFERROR(MATCH(V120, $V$53:V119, 0),0)&gt;0, "DUP","")</f>
        <v>DUP</v>
      </c>
    </row>
    <row r="121" spans="1:23" x14ac:dyDescent="0.2">
      <c r="A121" s="5">
        <f>MOD(ROW()-54,COUNTA(coords))+1</f>
        <v>11</v>
      </c>
      <c r="B121" s="5">
        <f>INDEX(aseq, MOD(ROW()-54,COUNTA(aseq))+1)</f>
        <v>2</v>
      </c>
      <c r="C121" s="5">
        <f>INDEX(hseq, MOD(ROW()-54,COUNTA(hseq))+1)</f>
        <v>0</v>
      </c>
      <c r="D121" s="5">
        <f>FLOOR((ROW()-54)/COUNTA(coords),1)+1</f>
        <v>4</v>
      </c>
      <c r="E121" s="5" t="str">
        <f ca="1">IFERROR(INDEX(resource, MATCH(B121&amp;","&amp;C121,coords,0)),"Sea")</f>
        <v>Wheat</v>
      </c>
      <c r="F121" s="5">
        <f ca="1">IFERROR(INDEX(strength, MATCH(B121&amp;","&amp;C121,coords,0)),0)</f>
        <v>3</v>
      </c>
      <c r="G121" s="5" t="str">
        <f t="shared" si="16"/>
        <v>2,0</v>
      </c>
      <c r="H121" s="5" t="str">
        <f t="shared" si="17"/>
        <v>1,0</v>
      </c>
      <c r="I121" s="5" t="str">
        <f t="shared" si="18"/>
        <v>1,-1</v>
      </c>
      <c r="J121" s="5">
        <f>B121+INDEX($P$41:$T$46, MATCH($D121, $O$41:$O$46, 0), MATCH(J$53, $P$47:$T$47, 0))</f>
        <v>1</v>
      </c>
      <c r="K121" s="5">
        <f>C121+INDEX($P$41:$T$46, MATCH($D121, $O$41:$O$46, 0), MATCH(K$53, $P$47:$T$47, 0))</f>
        <v>0</v>
      </c>
      <c r="L121" s="5">
        <f>INDEX($P$41:$U$46, MATCH($D121, $O$41:$O$46, 0), MATCH(L$53, $P$47:$U$47, 0))</f>
        <v>6</v>
      </c>
      <c r="M121" s="5" t="str">
        <f ca="1">IFERROR(INDEX(resource, MATCH(J121&amp;","&amp;K121,coords,0)),"Sea")</f>
        <v>Brick</v>
      </c>
      <c r="N121" s="5">
        <f ca="1">IFERROR(INDEX(strength, MATCH(J121&amp;","&amp;K121,coords,0)),0)</f>
        <v>2</v>
      </c>
      <c r="O121" s="5">
        <f>B121+INDEX($P$41:$T$46, MATCH($D121, $O$41:$O$46, 0), MATCH(O$53, $P$47:$T$47, 0))</f>
        <v>1</v>
      </c>
      <c r="P121" s="5">
        <f>C121+INDEX($P$41:$T$46, MATCH($D121, $O$41:$O$46, 0), MATCH(P$53, $P$47:$T$47, 0))</f>
        <v>-1</v>
      </c>
      <c r="Q121" s="5">
        <f>INDEX($P$41:$U$46, MATCH($D121, $O$41:$O$46, 0), MATCH(Q$53, $P$47:$U$47, 0))</f>
        <v>2</v>
      </c>
      <c r="R121" s="5" t="str">
        <f ca="1">IFERROR(INDEX(resource, MATCH(O121&amp;","&amp;P121,coords,0)),"Sea")</f>
        <v>Wheat</v>
      </c>
      <c r="S121" s="5">
        <f ca="1">IFERROR(INDEX(strength, MATCH(O121&amp;","&amp;P121,coords,0)),0)</f>
        <v>2</v>
      </c>
      <c r="T121" s="5">
        <f ca="1">F121+N121+S121</f>
        <v>7</v>
      </c>
      <c r="U121" s="5" t="str">
        <f ca="1">IFERROR(INDEX(port, MATCH(A121&amp;","&amp;D121, $AE$54:$AE$77, 0)),"")</f>
        <v/>
      </c>
      <c r="V121" t="str">
        <f t="array" ref="V121">INDEX($G121:$I121, MATCH(SMALL(COUNTIF($G121:$I121, "&lt;"&amp;$G121:$I121),1), COUNTIF($G121:$I121, "&lt;"&amp;$G121:$I121),0))&amp;"  "&amp;INDEX($G121:$I121, MATCH(SMALL(COUNTIF($G121:$I121, "&lt;"&amp;$G121:$I121),2), COUNTIF($G121:$I121, "&lt;"&amp;$G121:$I121),0))&amp;"  "&amp;INDEX($G121:$I121, MATCH(SMALL(COUNTIF($G121:$I121, "&lt;"&amp;$G121:$I121),3), COUNTIF($G121:$I121, "&lt;"&amp;$G121:$I121),0))</f>
        <v>1,-1  1,0  2,0</v>
      </c>
      <c r="W121" t="str">
        <f>IF(IFERROR(MATCH(V121, $V$53:V120, 0),0)&gt;0, "DUP","")</f>
        <v>DUP</v>
      </c>
    </row>
    <row r="122" spans="1:23" x14ac:dyDescent="0.2">
      <c r="A122" s="5">
        <f>MOD(ROW()-54,COUNTA(coords))+1</f>
        <v>12</v>
      </c>
      <c r="B122" s="5">
        <f>INDEX(aseq, MOD(ROW()-54,COUNTA(aseq))+1)</f>
        <v>2</v>
      </c>
      <c r="C122" s="5">
        <f>INDEX(hseq, MOD(ROW()-54,COUNTA(hseq))+1)</f>
        <v>1</v>
      </c>
      <c r="D122" s="5">
        <f>FLOOR((ROW()-54)/COUNTA(coords),1)+1</f>
        <v>4</v>
      </c>
      <c r="E122" s="5" t="str">
        <f ca="1">IFERROR(INDEX(resource, MATCH(B122&amp;","&amp;C122,coords,0)),"Sea")</f>
        <v>Wood</v>
      </c>
      <c r="F122" s="5">
        <f ca="1">IFERROR(INDEX(strength, MATCH(B122&amp;","&amp;C122,coords,0)),0)</f>
        <v>5</v>
      </c>
      <c r="G122" s="5" t="str">
        <f t="shared" si="16"/>
        <v>2,1</v>
      </c>
      <c r="H122" s="5" t="str">
        <f t="shared" si="17"/>
        <v>1,1</v>
      </c>
      <c r="I122" s="5" t="str">
        <f t="shared" si="18"/>
        <v>1,0</v>
      </c>
      <c r="J122" s="5">
        <f>B122+INDEX($P$41:$T$46, MATCH($D122, $O$41:$O$46, 0), MATCH(J$53, $P$47:$T$47, 0))</f>
        <v>1</v>
      </c>
      <c r="K122" s="5">
        <f>C122+INDEX($P$41:$T$46, MATCH($D122, $O$41:$O$46, 0), MATCH(K$53, $P$47:$T$47, 0))</f>
        <v>1</v>
      </c>
      <c r="L122" s="5">
        <f>INDEX($P$41:$U$46, MATCH($D122, $O$41:$O$46, 0), MATCH(L$53, $P$47:$U$47, 0))</f>
        <v>6</v>
      </c>
      <c r="M122" s="5" t="str">
        <f ca="1">IFERROR(INDEX(resource, MATCH(J122&amp;","&amp;K122,coords,0)),"Sea")</f>
        <v>Sheep</v>
      </c>
      <c r="N122" s="5">
        <f ca="1">IFERROR(INDEX(strength, MATCH(J122&amp;","&amp;K122,coords,0)),0)</f>
        <v>3</v>
      </c>
      <c r="O122" s="5">
        <f>B122+INDEX($P$41:$T$46, MATCH($D122, $O$41:$O$46, 0), MATCH(O$53, $P$47:$T$47, 0))</f>
        <v>1</v>
      </c>
      <c r="P122" s="5">
        <f>C122+INDEX($P$41:$T$46, MATCH($D122, $O$41:$O$46, 0), MATCH(P$53, $P$47:$T$47, 0))</f>
        <v>0</v>
      </c>
      <c r="Q122" s="5">
        <f>INDEX($P$41:$U$46, MATCH($D122, $O$41:$O$46, 0), MATCH(Q$53, $P$47:$U$47, 0))</f>
        <v>2</v>
      </c>
      <c r="R122" s="5" t="str">
        <f ca="1">IFERROR(INDEX(resource, MATCH(O122&amp;","&amp;P122,coords,0)),"Sea")</f>
        <v>Brick</v>
      </c>
      <c r="S122" s="5">
        <f ca="1">IFERROR(INDEX(strength, MATCH(O122&amp;","&amp;P122,coords,0)),0)</f>
        <v>2</v>
      </c>
      <c r="T122" s="5">
        <f ca="1">F122+N122+S122</f>
        <v>10</v>
      </c>
      <c r="U122" s="5" t="str">
        <f ca="1">IFERROR(INDEX(port, MATCH(A122&amp;","&amp;D122, $AE$54:$AE$77, 0)),"")</f>
        <v/>
      </c>
      <c r="V122" t="str">
        <f t="array" ref="V122">INDEX($G122:$I122, MATCH(SMALL(COUNTIF($G122:$I122, "&lt;"&amp;$G122:$I122),1), COUNTIF($G122:$I122, "&lt;"&amp;$G122:$I122),0))&amp;"  "&amp;INDEX($G122:$I122, MATCH(SMALL(COUNTIF($G122:$I122, "&lt;"&amp;$G122:$I122),2), COUNTIF($G122:$I122, "&lt;"&amp;$G122:$I122),0))&amp;"  "&amp;INDEX($G122:$I122, MATCH(SMALL(COUNTIF($G122:$I122, "&lt;"&amp;$G122:$I122),3), COUNTIF($G122:$I122, "&lt;"&amp;$G122:$I122),0))</f>
        <v>1,0  1,1  2,1</v>
      </c>
      <c r="W122" t="str">
        <f>IF(IFERROR(MATCH(V122, $V$53:V121, 0),0)&gt;0, "DUP","")</f>
        <v>DUP</v>
      </c>
    </row>
    <row r="123" spans="1:23" x14ac:dyDescent="0.2">
      <c r="A123" s="5">
        <f>MOD(ROW()-54,COUNTA(coords))+1</f>
        <v>13</v>
      </c>
      <c r="B123" s="5">
        <f>INDEX(aseq, MOD(ROW()-54,COUNTA(aseq))+1)</f>
        <v>1</v>
      </c>
      <c r="C123" s="5">
        <f>INDEX(hseq, MOD(ROW()-54,COUNTA(hseq))+1)</f>
        <v>1</v>
      </c>
      <c r="D123" s="5">
        <f>FLOOR((ROW()-54)/COUNTA(coords),1)+1</f>
        <v>4</v>
      </c>
      <c r="E123" s="5" t="str">
        <f ca="1">IFERROR(INDEX(resource, MATCH(B123&amp;","&amp;C123,coords,0)),"Sea")</f>
        <v>Sheep</v>
      </c>
      <c r="F123" s="5">
        <f ca="1">IFERROR(INDEX(strength, MATCH(B123&amp;","&amp;C123,coords,0)),0)</f>
        <v>3</v>
      </c>
      <c r="G123" s="5" t="str">
        <f t="shared" si="16"/>
        <v>1,1</v>
      </c>
      <c r="H123" s="5" t="str">
        <f t="shared" si="17"/>
        <v>0,1</v>
      </c>
      <c r="I123" s="5" t="str">
        <f t="shared" si="18"/>
        <v>0,0</v>
      </c>
      <c r="J123" s="5">
        <f>B123+INDEX($P$41:$T$46, MATCH($D123, $O$41:$O$46, 0), MATCH(J$53, $P$47:$T$47, 0))</f>
        <v>0</v>
      </c>
      <c r="K123" s="5">
        <f>C123+INDEX($P$41:$T$46, MATCH($D123, $O$41:$O$46, 0), MATCH(K$53, $P$47:$T$47, 0))</f>
        <v>1</v>
      </c>
      <c r="L123" s="5">
        <f>INDEX($P$41:$U$46, MATCH($D123, $O$41:$O$46, 0), MATCH(L$53, $P$47:$U$47, 0))</f>
        <v>6</v>
      </c>
      <c r="M123" s="5" t="str">
        <f ca="1">IFERROR(INDEX(resource, MATCH(J123&amp;","&amp;K123,coords,0)),"Sea")</f>
        <v>Wood</v>
      </c>
      <c r="N123" s="5">
        <f ca="1">IFERROR(INDEX(strength, MATCH(J123&amp;","&amp;K123,coords,0)),0)</f>
        <v>4</v>
      </c>
      <c r="O123" s="5">
        <f>B123+INDEX($P$41:$T$46, MATCH($D123, $O$41:$O$46, 0), MATCH(O$53, $P$47:$T$47, 0))</f>
        <v>0</v>
      </c>
      <c r="P123" s="5">
        <f>C123+INDEX($P$41:$T$46, MATCH($D123, $O$41:$O$46, 0), MATCH(P$53, $P$47:$T$47, 0))</f>
        <v>0</v>
      </c>
      <c r="Q123" s="5">
        <f>INDEX($P$41:$U$46, MATCH($D123, $O$41:$O$46, 0), MATCH(Q$53, $P$47:$U$47, 0))</f>
        <v>2</v>
      </c>
      <c r="R123" s="5" t="str">
        <f ca="1">IFERROR(INDEX(resource, MATCH(O123&amp;","&amp;P123,coords,0)),"Sea")</f>
        <v>Sheep</v>
      </c>
      <c r="S123" s="5">
        <f ca="1">IFERROR(INDEX(strength, MATCH(O123&amp;","&amp;P123,coords,0)),0)</f>
        <v>2</v>
      </c>
      <c r="T123" s="5">
        <f ca="1">F123+N123+S123</f>
        <v>9</v>
      </c>
      <c r="U123" s="5" t="str">
        <f ca="1">IFERROR(INDEX(port, MATCH(A123&amp;","&amp;D123, $AE$54:$AE$77, 0)),"")</f>
        <v/>
      </c>
      <c r="V123" t="str">
        <f t="array" ref="V123">INDEX($G123:$I123, MATCH(SMALL(COUNTIF($G123:$I123, "&lt;"&amp;$G123:$I123),1), COUNTIF($G123:$I123, "&lt;"&amp;$G123:$I123),0))&amp;"  "&amp;INDEX($G123:$I123, MATCH(SMALL(COUNTIF($G123:$I123, "&lt;"&amp;$G123:$I123),2), COUNTIF($G123:$I123, "&lt;"&amp;$G123:$I123),0))&amp;"  "&amp;INDEX($G123:$I123, MATCH(SMALL(COUNTIF($G123:$I123, "&lt;"&amp;$G123:$I123),3), COUNTIF($G123:$I123, "&lt;"&amp;$G123:$I123),0))</f>
        <v>0,0  0,1  1,1</v>
      </c>
      <c r="W123" t="str">
        <f>IF(IFERROR(MATCH(V123, $V$53:V122, 0),0)&gt;0, "DUP","")</f>
        <v>DUP</v>
      </c>
    </row>
    <row r="124" spans="1:23" x14ac:dyDescent="0.2">
      <c r="A124" s="5">
        <f>MOD(ROW()-54,COUNTA(coords))+1</f>
        <v>14</v>
      </c>
      <c r="B124" s="5">
        <f>INDEX(aseq, MOD(ROW()-54,COUNTA(aseq))+1)</f>
        <v>0</v>
      </c>
      <c r="C124" s="5">
        <f>INDEX(hseq, MOD(ROW()-54,COUNTA(hseq))+1)</f>
        <v>1</v>
      </c>
      <c r="D124" s="5">
        <f>FLOOR((ROW()-54)/COUNTA(coords),1)+1</f>
        <v>4</v>
      </c>
      <c r="E124" s="5" t="str">
        <f ca="1">IFERROR(INDEX(resource, MATCH(B124&amp;","&amp;C124,coords,0)),"Sea")</f>
        <v>Wood</v>
      </c>
      <c r="F124" s="5">
        <f ca="1">IFERROR(INDEX(strength, MATCH(B124&amp;","&amp;C124,coords,0)),0)</f>
        <v>4</v>
      </c>
      <c r="G124" s="5" t="str">
        <f t="shared" si="16"/>
        <v>0,1</v>
      </c>
      <c r="H124" s="5" t="str">
        <f t="shared" si="17"/>
        <v>-1,1</v>
      </c>
      <c r="I124" s="5" t="str">
        <f t="shared" si="18"/>
        <v>-1,0</v>
      </c>
      <c r="J124" s="5">
        <f>B124+INDEX($P$41:$T$46, MATCH($D124, $O$41:$O$46, 0), MATCH(J$53, $P$47:$T$47, 0))</f>
        <v>-1</v>
      </c>
      <c r="K124" s="5">
        <f>C124+INDEX($P$41:$T$46, MATCH($D124, $O$41:$O$46, 0), MATCH(K$53, $P$47:$T$47, 0))</f>
        <v>1</v>
      </c>
      <c r="L124" s="5">
        <f>INDEX($P$41:$U$46, MATCH($D124, $O$41:$O$46, 0), MATCH(L$53, $P$47:$U$47, 0))</f>
        <v>6</v>
      </c>
      <c r="M124" s="5" t="str">
        <f ca="1">IFERROR(INDEX(resource, MATCH(J124&amp;","&amp;K124,coords,0)),"Sea")</f>
        <v>Desert</v>
      </c>
      <c r="N124" s="5">
        <f ca="1">IFERROR(INDEX(strength, MATCH(J124&amp;","&amp;K124,coords,0)),0)</f>
        <v>0</v>
      </c>
      <c r="O124" s="5">
        <f>B124+INDEX($P$41:$T$46, MATCH($D124, $O$41:$O$46, 0), MATCH(O$53, $P$47:$T$47, 0))</f>
        <v>-1</v>
      </c>
      <c r="P124" s="5">
        <f>C124+INDEX($P$41:$T$46, MATCH($D124, $O$41:$O$46, 0), MATCH(P$53, $P$47:$T$47, 0))</f>
        <v>0</v>
      </c>
      <c r="Q124" s="5">
        <f>INDEX($P$41:$U$46, MATCH($D124, $O$41:$O$46, 0), MATCH(Q$53, $P$47:$U$47, 0))</f>
        <v>2</v>
      </c>
      <c r="R124" s="5" t="str">
        <f ca="1">IFERROR(INDEX(resource, MATCH(O124&amp;","&amp;P124,coords,0)),"Sea")</f>
        <v>Wood</v>
      </c>
      <c r="S124" s="5">
        <f ca="1">IFERROR(INDEX(strength, MATCH(O124&amp;","&amp;P124,coords,0)),0)</f>
        <v>3</v>
      </c>
      <c r="T124" s="5">
        <f ca="1">F124+N124+S124</f>
        <v>7</v>
      </c>
      <c r="U124" s="5" t="str">
        <f ca="1">IFERROR(INDEX(port, MATCH(A124&amp;","&amp;D124, $AE$54:$AE$77, 0)),"")</f>
        <v/>
      </c>
      <c r="V124" t="str">
        <f t="array" ref="V124">INDEX($G124:$I124, MATCH(SMALL(COUNTIF($G124:$I124, "&lt;"&amp;$G124:$I124),1), COUNTIF($G124:$I124, "&lt;"&amp;$G124:$I124),0))&amp;"  "&amp;INDEX($G124:$I124, MATCH(SMALL(COUNTIF($G124:$I124, "&lt;"&amp;$G124:$I124),2), COUNTIF($G124:$I124, "&lt;"&amp;$G124:$I124),0))&amp;"  "&amp;INDEX($G124:$I124, MATCH(SMALL(COUNTIF($G124:$I124, "&lt;"&amp;$G124:$I124),3), COUNTIF($G124:$I124, "&lt;"&amp;$G124:$I124),0))</f>
        <v>-1,0  -1,1  0,1</v>
      </c>
      <c r="W124" t="str">
        <f>IF(IFERROR(MATCH(V124, $V$53:V123, 0),0)&gt;0, "DUP","")</f>
        <v>DUP</v>
      </c>
    </row>
    <row r="125" spans="1:23" x14ac:dyDescent="0.2">
      <c r="A125" s="5">
        <f>MOD(ROW()-54,COUNTA(coords))+1</f>
        <v>15</v>
      </c>
      <c r="B125" s="5">
        <f>INDEX(aseq, MOD(ROW()-54,COUNTA(aseq))+1)</f>
        <v>-1</v>
      </c>
      <c r="C125" s="5">
        <f>INDEX(hseq, MOD(ROW()-54,COUNTA(hseq))+1)</f>
        <v>0</v>
      </c>
      <c r="D125" s="5">
        <f>FLOOR((ROW()-54)/COUNTA(coords),1)+1</f>
        <v>4</v>
      </c>
      <c r="E125" s="5" t="str">
        <f ca="1">IFERROR(INDEX(resource, MATCH(B125&amp;","&amp;C125,coords,0)),"Sea")</f>
        <v>Wood</v>
      </c>
      <c r="F125" s="5">
        <f ca="1">IFERROR(INDEX(strength, MATCH(B125&amp;","&amp;C125,coords,0)),0)</f>
        <v>3</v>
      </c>
      <c r="G125" s="5" t="str">
        <f t="shared" si="16"/>
        <v>-1,0</v>
      </c>
      <c r="H125" s="5" t="str">
        <f t="shared" si="17"/>
        <v>-2,0</v>
      </c>
      <c r="I125" s="5" t="str">
        <f t="shared" si="18"/>
        <v>-2,-1</v>
      </c>
      <c r="J125" s="5">
        <f>B125+INDEX($P$41:$T$46, MATCH($D125, $O$41:$O$46, 0), MATCH(J$53, $P$47:$T$47, 0))</f>
        <v>-2</v>
      </c>
      <c r="K125" s="5">
        <f>C125+INDEX($P$41:$T$46, MATCH($D125, $O$41:$O$46, 0), MATCH(K$53, $P$47:$T$47, 0))</f>
        <v>0</v>
      </c>
      <c r="L125" s="5">
        <f>INDEX($P$41:$U$46, MATCH($D125, $O$41:$O$46, 0), MATCH(L$53, $P$47:$U$47, 0))</f>
        <v>6</v>
      </c>
      <c r="M125" s="5" t="str">
        <f ca="1">IFERROR(INDEX(resource, MATCH(J125&amp;","&amp;K125,coords,0)),"Sea")</f>
        <v>Sheep</v>
      </c>
      <c r="N125" s="5">
        <f ca="1">IFERROR(INDEX(strength, MATCH(J125&amp;","&amp;K125,coords,0)),0)</f>
        <v>2</v>
      </c>
      <c r="O125" s="5">
        <f>B125+INDEX($P$41:$T$46, MATCH($D125, $O$41:$O$46, 0), MATCH(O$53, $P$47:$T$47, 0))</f>
        <v>-2</v>
      </c>
      <c r="P125" s="5">
        <f>C125+INDEX($P$41:$T$46, MATCH($D125, $O$41:$O$46, 0), MATCH(P$53, $P$47:$T$47, 0))</f>
        <v>-1</v>
      </c>
      <c r="Q125" s="5">
        <f>INDEX($P$41:$U$46, MATCH($D125, $O$41:$O$46, 0), MATCH(Q$53, $P$47:$U$47, 0))</f>
        <v>2</v>
      </c>
      <c r="R125" s="5" t="str">
        <f ca="1">IFERROR(INDEX(resource, MATCH(O125&amp;","&amp;P125,coords,0)),"Sea")</f>
        <v>Sheep</v>
      </c>
      <c r="S125" s="5">
        <f ca="1">IFERROR(INDEX(strength, MATCH(O125&amp;","&amp;P125,coords,0)),0)</f>
        <v>5</v>
      </c>
      <c r="T125" s="5">
        <f ca="1">F125+N125+S125</f>
        <v>10</v>
      </c>
      <c r="U125" s="5" t="str">
        <f ca="1">IFERROR(INDEX(port, MATCH(A125&amp;","&amp;D125, $AE$54:$AE$77, 0)),"")</f>
        <v/>
      </c>
      <c r="V125" t="str">
        <f t="array" ref="V125">INDEX($G125:$I125, MATCH(SMALL(COUNTIF($G125:$I125, "&lt;"&amp;$G125:$I125),1), COUNTIF($G125:$I125, "&lt;"&amp;$G125:$I125),0))&amp;"  "&amp;INDEX($G125:$I125, MATCH(SMALL(COUNTIF($G125:$I125, "&lt;"&amp;$G125:$I125),2), COUNTIF($G125:$I125, "&lt;"&amp;$G125:$I125),0))&amp;"  "&amp;INDEX($G125:$I125, MATCH(SMALL(COUNTIF($G125:$I125, "&lt;"&amp;$G125:$I125),3), COUNTIF($G125:$I125, "&lt;"&amp;$G125:$I125),0))</f>
        <v>-1,0  -2,-1  -2,0</v>
      </c>
      <c r="W125" t="str">
        <f>IF(IFERROR(MATCH(V125, $V$53:V124, 0),0)&gt;0, "DUP","")</f>
        <v>DUP</v>
      </c>
    </row>
    <row r="126" spans="1:23" x14ac:dyDescent="0.2">
      <c r="A126" s="5">
        <f>MOD(ROW()-54,COUNTA(coords))+1</f>
        <v>16</v>
      </c>
      <c r="B126" s="5">
        <f>INDEX(aseq, MOD(ROW()-54,COUNTA(aseq))+1)</f>
        <v>-1</v>
      </c>
      <c r="C126" s="5">
        <f>INDEX(hseq, MOD(ROW()-54,COUNTA(hseq))+1)</f>
        <v>-1</v>
      </c>
      <c r="D126" s="5">
        <f>FLOOR((ROW()-54)/COUNTA(coords),1)+1</f>
        <v>4</v>
      </c>
      <c r="E126" s="5" t="str">
        <f ca="1">IFERROR(INDEX(resource, MATCH(B126&amp;","&amp;C126,coords,0)),"Sea")</f>
        <v>Wood</v>
      </c>
      <c r="F126" s="5">
        <f ca="1">IFERROR(INDEX(strength, MATCH(B126&amp;","&amp;C126,coords,0)),0)</f>
        <v>4</v>
      </c>
      <c r="G126" s="5" t="str">
        <f t="shared" si="16"/>
        <v>-1,-1</v>
      </c>
      <c r="H126" s="5" t="str">
        <f t="shared" si="17"/>
        <v>-2,-1</v>
      </c>
      <c r="I126" s="5" t="str">
        <f t="shared" si="18"/>
        <v>-2,-2</v>
      </c>
      <c r="J126" s="5">
        <f>B126+INDEX($P$41:$T$46, MATCH($D126, $O$41:$O$46, 0), MATCH(J$53, $P$47:$T$47, 0))</f>
        <v>-2</v>
      </c>
      <c r="K126" s="5">
        <f>C126+INDEX($P$41:$T$46, MATCH($D126, $O$41:$O$46, 0), MATCH(K$53, $P$47:$T$47, 0))</f>
        <v>-1</v>
      </c>
      <c r="L126" s="5">
        <f>INDEX($P$41:$U$46, MATCH($D126, $O$41:$O$46, 0), MATCH(L$53, $P$47:$U$47, 0))</f>
        <v>6</v>
      </c>
      <c r="M126" s="5" t="str">
        <f ca="1">IFERROR(INDEX(resource, MATCH(J126&amp;","&amp;K126,coords,0)),"Sea")</f>
        <v>Sheep</v>
      </c>
      <c r="N126" s="5">
        <f ca="1">IFERROR(INDEX(strength, MATCH(J126&amp;","&amp;K126,coords,0)),0)</f>
        <v>5</v>
      </c>
      <c r="O126" s="5">
        <f>B126+INDEX($P$41:$T$46, MATCH($D126, $O$41:$O$46, 0), MATCH(O$53, $P$47:$T$47, 0))</f>
        <v>-2</v>
      </c>
      <c r="P126" s="5">
        <f>C126+INDEX($P$41:$T$46, MATCH($D126, $O$41:$O$46, 0), MATCH(P$53, $P$47:$T$47, 0))</f>
        <v>-2</v>
      </c>
      <c r="Q126" s="5">
        <f>INDEX($P$41:$U$46, MATCH($D126, $O$41:$O$46, 0), MATCH(Q$53, $P$47:$U$47, 0))</f>
        <v>2</v>
      </c>
      <c r="R126" s="5" t="str">
        <f ca="1">IFERROR(INDEX(resource, MATCH(O126&amp;","&amp;P126,coords,0)),"Sea")</f>
        <v>Ore</v>
      </c>
      <c r="S126" s="5">
        <f ca="1">IFERROR(INDEX(strength, MATCH(O126&amp;","&amp;P126,coords,0)),0)</f>
        <v>3</v>
      </c>
      <c r="T126" s="5">
        <f ca="1">F126+N126+S126</f>
        <v>12</v>
      </c>
      <c r="U126" s="5" t="str">
        <f ca="1">IFERROR(INDEX(port, MATCH(A126&amp;","&amp;D126, $AE$54:$AE$77, 0)),"")</f>
        <v/>
      </c>
      <c r="V126" t="str">
        <f t="array" ref="V126">INDEX($G126:$I126, MATCH(SMALL(COUNTIF($G126:$I126, "&lt;"&amp;$G126:$I126),1), COUNTIF($G126:$I126, "&lt;"&amp;$G126:$I126),0))&amp;"  "&amp;INDEX($G126:$I126, MATCH(SMALL(COUNTIF($G126:$I126, "&lt;"&amp;$G126:$I126),2), COUNTIF($G126:$I126, "&lt;"&amp;$G126:$I126),0))&amp;"  "&amp;INDEX($G126:$I126, MATCH(SMALL(COUNTIF($G126:$I126, "&lt;"&amp;$G126:$I126),3), COUNTIF($G126:$I126, "&lt;"&amp;$G126:$I126),0))</f>
        <v>-1,-1  -2,-1  -2,-2</v>
      </c>
      <c r="W126" t="str">
        <f>IF(IFERROR(MATCH(V126, $V$53:V125, 0),0)&gt;0, "DUP","")</f>
        <v>DUP</v>
      </c>
    </row>
    <row r="127" spans="1:23" x14ac:dyDescent="0.2">
      <c r="A127" s="5">
        <f>MOD(ROW()-54,COUNTA(coords))+1</f>
        <v>17</v>
      </c>
      <c r="B127" s="5">
        <f>INDEX(aseq, MOD(ROW()-54,COUNTA(aseq))+1)</f>
        <v>0</v>
      </c>
      <c r="C127" s="5">
        <f>INDEX(hseq, MOD(ROW()-54,COUNTA(hseq))+1)</f>
        <v>-1</v>
      </c>
      <c r="D127" s="5">
        <f>FLOOR((ROW()-54)/COUNTA(coords),1)+1</f>
        <v>4</v>
      </c>
      <c r="E127" s="5" t="str">
        <f ca="1">IFERROR(INDEX(resource, MATCH(B127&amp;","&amp;C127,coords,0)),"Sea")</f>
        <v>Brick</v>
      </c>
      <c r="F127" s="5">
        <f ca="1">IFERROR(INDEX(strength, MATCH(B127&amp;","&amp;C127,coords,0)),0)</f>
        <v>5</v>
      </c>
      <c r="G127" s="5" t="str">
        <f t="shared" si="16"/>
        <v>0,-1</v>
      </c>
      <c r="H127" s="5" t="str">
        <f t="shared" si="17"/>
        <v>-1,-1</v>
      </c>
      <c r="I127" s="5" t="str">
        <f t="shared" si="18"/>
        <v>-1,-2</v>
      </c>
      <c r="J127" s="5">
        <f>B127+INDEX($P$41:$T$46, MATCH($D127, $O$41:$O$46, 0), MATCH(J$53, $P$47:$T$47, 0))</f>
        <v>-1</v>
      </c>
      <c r="K127" s="5">
        <f>C127+INDEX($P$41:$T$46, MATCH($D127, $O$41:$O$46, 0), MATCH(K$53, $P$47:$T$47, 0))</f>
        <v>-1</v>
      </c>
      <c r="L127" s="5">
        <f>INDEX($P$41:$U$46, MATCH($D127, $O$41:$O$46, 0), MATCH(L$53, $P$47:$U$47, 0))</f>
        <v>6</v>
      </c>
      <c r="M127" s="5" t="str">
        <f ca="1">IFERROR(INDEX(resource, MATCH(J127&amp;","&amp;K127,coords,0)),"Sea")</f>
        <v>Wood</v>
      </c>
      <c r="N127" s="5">
        <f ca="1">IFERROR(INDEX(strength, MATCH(J127&amp;","&amp;K127,coords,0)),0)</f>
        <v>4</v>
      </c>
      <c r="O127" s="5">
        <f>B127+INDEX($P$41:$T$46, MATCH($D127, $O$41:$O$46, 0), MATCH(O$53, $P$47:$T$47, 0))</f>
        <v>-1</v>
      </c>
      <c r="P127" s="5">
        <f>C127+INDEX($P$41:$T$46, MATCH($D127, $O$41:$O$46, 0), MATCH(P$53, $P$47:$T$47, 0))</f>
        <v>-2</v>
      </c>
      <c r="Q127" s="5">
        <f>INDEX($P$41:$U$46, MATCH($D127, $O$41:$O$46, 0), MATCH(Q$53, $P$47:$U$47, 0))</f>
        <v>2</v>
      </c>
      <c r="R127" s="5" t="str">
        <f ca="1">IFERROR(INDEX(resource, MATCH(O127&amp;","&amp;P127,coords,0)),"Sea")</f>
        <v>Ore</v>
      </c>
      <c r="S127" s="5">
        <f ca="1">IFERROR(INDEX(strength, MATCH(O127&amp;","&amp;P127,coords,0)),0)</f>
        <v>4</v>
      </c>
      <c r="T127" s="5">
        <f ca="1">F127+N127+S127</f>
        <v>13</v>
      </c>
      <c r="U127" s="5" t="str">
        <f ca="1">IFERROR(INDEX(port, MATCH(A127&amp;","&amp;D127, $AE$54:$AE$77, 0)),"")</f>
        <v/>
      </c>
      <c r="V127" t="str">
        <f t="array" ref="V127">INDEX($G127:$I127, MATCH(SMALL(COUNTIF($G127:$I127, "&lt;"&amp;$G127:$I127),1), COUNTIF($G127:$I127, "&lt;"&amp;$G127:$I127),0))&amp;"  "&amp;INDEX($G127:$I127, MATCH(SMALL(COUNTIF($G127:$I127, "&lt;"&amp;$G127:$I127),2), COUNTIF($G127:$I127, "&lt;"&amp;$G127:$I127),0))&amp;"  "&amp;INDEX($G127:$I127, MATCH(SMALL(COUNTIF($G127:$I127, "&lt;"&amp;$G127:$I127),3), COUNTIF($G127:$I127, "&lt;"&amp;$G127:$I127),0))</f>
        <v>-1,-1  -1,-2  0,-1</v>
      </c>
      <c r="W127" t="str">
        <f>IF(IFERROR(MATCH(V127, $V$53:V126, 0),0)&gt;0, "DUP","")</f>
        <v>DUP</v>
      </c>
    </row>
    <row r="128" spans="1:23" x14ac:dyDescent="0.2">
      <c r="A128" s="5">
        <f>MOD(ROW()-54,COUNTA(coords))+1</f>
        <v>18</v>
      </c>
      <c r="B128" s="5">
        <f>INDEX(aseq, MOD(ROW()-54,COUNTA(aseq))+1)</f>
        <v>1</v>
      </c>
      <c r="C128" s="5">
        <f>INDEX(hseq, MOD(ROW()-54,COUNTA(hseq))+1)</f>
        <v>0</v>
      </c>
      <c r="D128" s="5">
        <f>FLOOR((ROW()-54)/COUNTA(coords),1)+1</f>
        <v>4</v>
      </c>
      <c r="E128" s="5" t="str">
        <f ca="1">IFERROR(INDEX(resource, MATCH(B128&amp;","&amp;C128,coords,0)),"Sea")</f>
        <v>Brick</v>
      </c>
      <c r="F128" s="5">
        <f ca="1">IFERROR(INDEX(strength, MATCH(B128&amp;","&amp;C128,coords,0)),0)</f>
        <v>2</v>
      </c>
      <c r="G128" s="5" t="str">
        <f t="shared" si="16"/>
        <v>1,0</v>
      </c>
      <c r="H128" s="5" t="str">
        <f t="shared" si="17"/>
        <v>0,0</v>
      </c>
      <c r="I128" s="5" t="str">
        <f t="shared" si="18"/>
        <v>0,-1</v>
      </c>
      <c r="J128" s="5">
        <f>B128+INDEX($P$41:$T$46, MATCH($D128, $O$41:$O$46, 0), MATCH(J$53, $P$47:$T$47, 0))</f>
        <v>0</v>
      </c>
      <c r="K128" s="5">
        <f>C128+INDEX($P$41:$T$46, MATCH($D128, $O$41:$O$46, 0), MATCH(K$53, $P$47:$T$47, 0))</f>
        <v>0</v>
      </c>
      <c r="L128" s="5">
        <f>INDEX($P$41:$U$46, MATCH($D128, $O$41:$O$46, 0), MATCH(L$53, $P$47:$U$47, 0))</f>
        <v>6</v>
      </c>
      <c r="M128" s="5" t="str">
        <f ca="1">IFERROR(INDEX(resource, MATCH(J128&amp;","&amp;K128,coords,0)),"Sea")</f>
        <v>Sheep</v>
      </c>
      <c r="N128" s="5">
        <f ca="1">IFERROR(INDEX(strength, MATCH(J128&amp;","&amp;K128,coords,0)),0)</f>
        <v>2</v>
      </c>
      <c r="O128" s="5">
        <f>B128+INDEX($P$41:$T$46, MATCH($D128, $O$41:$O$46, 0), MATCH(O$53, $P$47:$T$47, 0))</f>
        <v>0</v>
      </c>
      <c r="P128" s="5">
        <f>C128+INDEX($P$41:$T$46, MATCH($D128, $O$41:$O$46, 0), MATCH(P$53, $P$47:$T$47, 0))</f>
        <v>-1</v>
      </c>
      <c r="Q128" s="5">
        <f>INDEX($P$41:$U$46, MATCH($D128, $O$41:$O$46, 0), MATCH(Q$53, $P$47:$U$47, 0))</f>
        <v>2</v>
      </c>
      <c r="R128" s="5" t="str">
        <f ca="1">IFERROR(INDEX(resource, MATCH(O128&amp;","&amp;P128,coords,0)),"Sea")</f>
        <v>Brick</v>
      </c>
      <c r="S128" s="5">
        <f ca="1">IFERROR(INDEX(strength, MATCH(O128&amp;","&amp;P128,coords,0)),0)</f>
        <v>5</v>
      </c>
      <c r="T128" s="5">
        <f ca="1">F128+N128+S128</f>
        <v>9</v>
      </c>
      <c r="U128" s="5" t="str">
        <f ca="1">IFERROR(INDEX(port, MATCH(A128&amp;","&amp;D128, $AE$54:$AE$77, 0)),"")</f>
        <v/>
      </c>
      <c r="V128" t="str">
        <f t="array" ref="V128">INDEX($G128:$I128, MATCH(SMALL(COUNTIF($G128:$I128, "&lt;"&amp;$G128:$I128),1), COUNTIF($G128:$I128, "&lt;"&amp;$G128:$I128),0))&amp;"  "&amp;INDEX($G128:$I128, MATCH(SMALL(COUNTIF($G128:$I128, "&lt;"&amp;$G128:$I128),2), COUNTIF($G128:$I128, "&lt;"&amp;$G128:$I128),0))&amp;"  "&amp;INDEX($G128:$I128, MATCH(SMALL(COUNTIF($G128:$I128, "&lt;"&amp;$G128:$I128),3), COUNTIF($G128:$I128, "&lt;"&amp;$G128:$I128),0))</f>
        <v>0,-1  0,0  1,0</v>
      </c>
      <c r="W128" t="str">
        <f>IF(IFERROR(MATCH(V128, $V$53:V127, 0),0)&gt;0, "DUP","")</f>
        <v>DUP</v>
      </c>
    </row>
    <row r="129" spans="1:23" x14ac:dyDescent="0.2">
      <c r="A129" s="5">
        <f>MOD(ROW()-54,COUNTA(coords))+1</f>
        <v>19</v>
      </c>
      <c r="B129" s="5">
        <f>INDEX(aseq, MOD(ROW()-54,COUNTA(aseq))+1)</f>
        <v>0</v>
      </c>
      <c r="C129" s="5">
        <f>INDEX(hseq, MOD(ROW()-54,COUNTA(hseq))+1)</f>
        <v>0</v>
      </c>
      <c r="D129" s="5">
        <f>FLOOR((ROW()-54)/COUNTA(coords),1)+1</f>
        <v>4</v>
      </c>
      <c r="E129" s="5" t="str">
        <f ca="1">IFERROR(INDEX(resource, MATCH(B129&amp;","&amp;C129,coords,0)),"Sea")</f>
        <v>Sheep</v>
      </c>
      <c r="F129" s="5">
        <f ca="1">IFERROR(INDEX(strength, MATCH(B129&amp;","&amp;C129,coords,0)),0)</f>
        <v>2</v>
      </c>
      <c r="G129" s="5" t="str">
        <f t="shared" si="16"/>
        <v>0,0</v>
      </c>
      <c r="H129" s="5" t="str">
        <f t="shared" si="17"/>
        <v>-1,0</v>
      </c>
      <c r="I129" s="5" t="str">
        <f t="shared" si="18"/>
        <v>-1,-1</v>
      </c>
      <c r="J129" s="5">
        <f>B129+INDEX($P$41:$T$46, MATCH($D129, $O$41:$O$46, 0), MATCH(J$53, $P$47:$T$47, 0))</f>
        <v>-1</v>
      </c>
      <c r="K129" s="5">
        <f>C129+INDEX($P$41:$T$46, MATCH($D129, $O$41:$O$46, 0), MATCH(K$53, $P$47:$T$47, 0))</f>
        <v>0</v>
      </c>
      <c r="L129" s="5">
        <f>INDEX($P$41:$U$46, MATCH($D129, $O$41:$O$46, 0), MATCH(L$53, $P$47:$U$47, 0))</f>
        <v>6</v>
      </c>
      <c r="M129" s="5" t="str">
        <f ca="1">IFERROR(INDEX(resource, MATCH(J129&amp;","&amp;K129,coords,0)),"Sea")</f>
        <v>Wood</v>
      </c>
      <c r="N129" s="5">
        <f ca="1">IFERROR(INDEX(strength, MATCH(J129&amp;","&amp;K129,coords,0)),0)</f>
        <v>3</v>
      </c>
      <c r="O129" s="5">
        <f>B129+INDEX($P$41:$T$46, MATCH($D129, $O$41:$O$46, 0), MATCH(O$53, $P$47:$T$47, 0))</f>
        <v>-1</v>
      </c>
      <c r="P129" s="5">
        <f>C129+INDEX($P$41:$T$46, MATCH($D129, $O$41:$O$46, 0), MATCH(P$53, $P$47:$T$47, 0))</f>
        <v>-1</v>
      </c>
      <c r="Q129" s="5">
        <f>INDEX($P$41:$U$46, MATCH($D129, $O$41:$O$46, 0), MATCH(Q$53, $P$47:$U$47, 0))</f>
        <v>2</v>
      </c>
      <c r="R129" s="5" t="str">
        <f ca="1">IFERROR(INDEX(resource, MATCH(O129&amp;","&amp;P129,coords,0)),"Sea")</f>
        <v>Wood</v>
      </c>
      <c r="S129" s="5">
        <f ca="1">IFERROR(INDEX(strength, MATCH(O129&amp;","&amp;P129,coords,0)),0)</f>
        <v>4</v>
      </c>
      <c r="T129" s="5">
        <f ca="1">F129+N129+S129</f>
        <v>9</v>
      </c>
      <c r="U129" s="5" t="str">
        <f ca="1">IFERROR(INDEX(port, MATCH(A129&amp;","&amp;D129, $AE$54:$AE$77, 0)),"")</f>
        <v/>
      </c>
      <c r="V129" t="str">
        <f t="array" ref="V129">INDEX($G129:$I129, MATCH(SMALL(COUNTIF($G129:$I129, "&lt;"&amp;$G129:$I129),1), COUNTIF($G129:$I129, "&lt;"&amp;$G129:$I129),0))&amp;"  "&amp;INDEX($G129:$I129, MATCH(SMALL(COUNTIF($G129:$I129, "&lt;"&amp;$G129:$I129),2), COUNTIF($G129:$I129, "&lt;"&amp;$G129:$I129),0))&amp;"  "&amp;INDEX($G129:$I129, MATCH(SMALL(COUNTIF($G129:$I129, "&lt;"&amp;$G129:$I129),3), COUNTIF($G129:$I129, "&lt;"&amp;$G129:$I129),0))</f>
        <v>-1,-1  -1,0  0,0</v>
      </c>
      <c r="W129" t="str">
        <f>IF(IFERROR(MATCH(V129, $V$53:V128, 0),0)&gt;0, "DUP","")</f>
        <v>DUP</v>
      </c>
    </row>
    <row r="130" spans="1:23" x14ac:dyDescent="0.2">
      <c r="A130" s="5">
        <f>MOD(ROW()-54,COUNTA(coords))+1</f>
        <v>1</v>
      </c>
      <c r="B130" s="5">
        <f>INDEX(aseq, MOD(ROW()-54,COUNTA(aseq))+1)</f>
        <v>2</v>
      </c>
      <c r="C130" s="5">
        <f>INDEX(hseq, MOD(ROW()-54,COUNTA(hseq))+1)</f>
        <v>2</v>
      </c>
      <c r="D130" s="5">
        <f>FLOOR((ROW()-54)/COUNTA(coords),1)+1</f>
        <v>5</v>
      </c>
      <c r="E130" s="5" t="str">
        <f ca="1">IFERROR(INDEX(resource, MATCH(B130&amp;","&amp;C130,coords,0)),"Sea")</f>
        <v>Ore</v>
      </c>
      <c r="F130" s="5">
        <f ca="1">IFERROR(INDEX(strength, MATCH(B130&amp;","&amp;C130,coords,0)),0)</f>
        <v>4</v>
      </c>
      <c r="G130" s="5" t="str">
        <f t="shared" si="16"/>
        <v>2,2</v>
      </c>
      <c r="H130" s="5" t="str">
        <f t="shared" si="17"/>
        <v>1,1</v>
      </c>
      <c r="I130" s="5" t="str">
        <f t="shared" si="18"/>
        <v>2,1</v>
      </c>
      <c r="J130" s="5">
        <f>B130+INDEX($P$41:$T$46, MATCH($D130, $O$41:$O$46, 0), MATCH(J$53, $P$47:$T$47, 0))</f>
        <v>1</v>
      </c>
      <c r="K130" s="5">
        <f>C130+INDEX($P$41:$T$46, MATCH($D130, $O$41:$O$46, 0), MATCH(K$53, $P$47:$T$47, 0))</f>
        <v>1</v>
      </c>
      <c r="L130" s="5">
        <f>INDEX($P$41:$U$46, MATCH($D130, $O$41:$O$46, 0), MATCH(L$53, $P$47:$U$47, 0))</f>
        <v>1</v>
      </c>
      <c r="M130" s="5" t="str">
        <f ca="1">IFERROR(INDEX(resource, MATCH(J130&amp;","&amp;K130,coords,0)),"Sea")</f>
        <v>Sheep</v>
      </c>
      <c r="N130" s="5">
        <f ca="1">IFERROR(INDEX(strength, MATCH(J130&amp;","&amp;K130,coords,0)),0)</f>
        <v>3</v>
      </c>
      <c r="O130" s="5">
        <f>B130+INDEX($P$41:$T$46, MATCH($D130, $O$41:$O$46, 0), MATCH(O$53, $P$47:$T$47, 0))</f>
        <v>2</v>
      </c>
      <c r="P130" s="5">
        <f>C130+INDEX($P$41:$T$46, MATCH($D130, $O$41:$O$46, 0), MATCH(P$53, $P$47:$T$47, 0))</f>
        <v>1</v>
      </c>
      <c r="Q130" s="5">
        <f>INDEX($P$41:$U$46, MATCH($D130, $O$41:$O$46, 0), MATCH(Q$53, $P$47:$U$47, 0))</f>
        <v>3</v>
      </c>
      <c r="R130" s="5" t="str">
        <f ca="1">IFERROR(INDEX(resource, MATCH(O130&amp;","&amp;P130,coords,0)),"Sea")</f>
        <v>Wood</v>
      </c>
      <c r="S130" s="5">
        <f ca="1">IFERROR(INDEX(strength, MATCH(O130&amp;","&amp;P130,coords,0)),0)</f>
        <v>5</v>
      </c>
      <c r="T130" s="5">
        <f ca="1">F130+N130+S130</f>
        <v>12</v>
      </c>
      <c r="U130" s="5" t="str">
        <f ca="1">IFERROR(INDEX(port, MATCH(A130&amp;","&amp;D130, $AE$54:$AE$77, 0)),"")</f>
        <v/>
      </c>
      <c r="V130" t="str">
        <f t="array" ref="V130">INDEX($G130:$I130, MATCH(SMALL(COUNTIF($G130:$I130, "&lt;"&amp;$G130:$I130),1), COUNTIF($G130:$I130, "&lt;"&amp;$G130:$I130),0))&amp;"  "&amp;INDEX($G130:$I130, MATCH(SMALL(COUNTIF($G130:$I130, "&lt;"&amp;$G130:$I130),2), COUNTIF($G130:$I130, "&lt;"&amp;$G130:$I130),0))&amp;"  "&amp;INDEX($G130:$I130, MATCH(SMALL(COUNTIF($G130:$I130, "&lt;"&amp;$G130:$I130),3), COUNTIF($G130:$I130, "&lt;"&amp;$G130:$I130),0))</f>
        <v>1,1  2,1  2,2</v>
      </c>
      <c r="W130" t="str">
        <f>IF(IFERROR(MATCH(V130, $V$53:V129, 0),0)&gt;0, "DUP","")</f>
        <v>DUP</v>
      </c>
    </row>
    <row r="131" spans="1:23" x14ac:dyDescent="0.2">
      <c r="A131" s="5">
        <f>MOD(ROW()-54,COUNTA(coords))+1</f>
        <v>2</v>
      </c>
      <c r="B131" s="5">
        <f>INDEX(aseq, MOD(ROW()-54,COUNTA(aseq))+1)</f>
        <v>1</v>
      </c>
      <c r="C131" s="5">
        <f>INDEX(hseq, MOD(ROW()-54,COUNTA(hseq))+1)</f>
        <v>2</v>
      </c>
      <c r="D131" s="5">
        <f>FLOOR((ROW()-54)/COUNTA(coords),1)+1</f>
        <v>5</v>
      </c>
      <c r="E131" s="5" t="str">
        <f ca="1">IFERROR(INDEX(resource, MATCH(B131&amp;","&amp;C131,coords,0)),"Sea")</f>
        <v>Wheat</v>
      </c>
      <c r="F131" s="5">
        <f ca="1">IFERROR(INDEX(strength, MATCH(B131&amp;","&amp;C131,coords,0)),0)</f>
        <v>1</v>
      </c>
      <c r="G131" s="5" t="str">
        <f t="shared" si="16"/>
        <v>1,2</v>
      </c>
      <c r="H131" s="5" t="str">
        <f t="shared" si="17"/>
        <v>0,1</v>
      </c>
      <c r="I131" s="5" t="str">
        <f t="shared" si="18"/>
        <v>1,1</v>
      </c>
      <c r="J131" s="5">
        <f>B131+INDEX($P$41:$T$46, MATCH($D131, $O$41:$O$46, 0), MATCH(J$53, $P$47:$T$47, 0))</f>
        <v>0</v>
      </c>
      <c r="K131" s="5">
        <f>C131+INDEX($P$41:$T$46, MATCH($D131, $O$41:$O$46, 0), MATCH(K$53, $P$47:$T$47, 0))</f>
        <v>1</v>
      </c>
      <c r="L131" s="5">
        <f>INDEX($P$41:$U$46, MATCH($D131, $O$41:$O$46, 0), MATCH(L$53, $P$47:$U$47, 0))</f>
        <v>1</v>
      </c>
      <c r="M131" s="5" t="str">
        <f ca="1">IFERROR(INDEX(resource, MATCH(J131&amp;","&amp;K131,coords,0)),"Sea")</f>
        <v>Wood</v>
      </c>
      <c r="N131" s="5">
        <f ca="1">IFERROR(INDEX(strength, MATCH(J131&amp;","&amp;K131,coords,0)),0)</f>
        <v>4</v>
      </c>
      <c r="O131" s="5">
        <f>B131+INDEX($P$41:$T$46, MATCH($D131, $O$41:$O$46, 0), MATCH(O$53, $P$47:$T$47, 0))</f>
        <v>1</v>
      </c>
      <c r="P131" s="5">
        <f>C131+INDEX($P$41:$T$46, MATCH($D131, $O$41:$O$46, 0), MATCH(P$53, $P$47:$T$47, 0))</f>
        <v>1</v>
      </c>
      <c r="Q131" s="5">
        <f>INDEX($P$41:$U$46, MATCH($D131, $O$41:$O$46, 0), MATCH(Q$53, $P$47:$U$47, 0))</f>
        <v>3</v>
      </c>
      <c r="R131" s="5" t="str">
        <f ca="1">IFERROR(INDEX(resource, MATCH(O131&amp;","&amp;P131,coords,0)),"Sea")</f>
        <v>Sheep</v>
      </c>
      <c r="S131" s="5">
        <f ca="1">IFERROR(INDEX(strength, MATCH(O131&amp;","&amp;P131,coords,0)),0)</f>
        <v>3</v>
      </c>
      <c r="T131" s="5">
        <f ca="1">F131+N131+S131</f>
        <v>8</v>
      </c>
      <c r="U131" s="5" t="str">
        <f ca="1">IFERROR(INDEX(port, MATCH(A131&amp;","&amp;D131, $AE$54:$AE$77, 0)),"")</f>
        <v/>
      </c>
      <c r="V131" t="str">
        <f t="array" ref="V131">INDEX($G131:$I131, MATCH(SMALL(COUNTIF($G131:$I131, "&lt;"&amp;$G131:$I131),1), COUNTIF($G131:$I131, "&lt;"&amp;$G131:$I131),0))&amp;"  "&amp;INDEX($G131:$I131, MATCH(SMALL(COUNTIF($G131:$I131, "&lt;"&amp;$G131:$I131),2), COUNTIF($G131:$I131, "&lt;"&amp;$G131:$I131),0))&amp;"  "&amp;INDEX($G131:$I131, MATCH(SMALL(COUNTIF($G131:$I131, "&lt;"&amp;$G131:$I131),3), COUNTIF($G131:$I131, "&lt;"&amp;$G131:$I131),0))</f>
        <v>0,1  1,1  1,2</v>
      </c>
      <c r="W131" t="str">
        <f>IF(IFERROR(MATCH(V131, $V$53:V130, 0),0)&gt;0, "DUP","")</f>
        <v>DUP</v>
      </c>
    </row>
    <row r="132" spans="1:23" x14ac:dyDescent="0.2">
      <c r="A132" s="5">
        <f>MOD(ROW()-54,COUNTA(coords))+1</f>
        <v>3</v>
      </c>
      <c r="B132" s="5">
        <f>INDEX(aseq, MOD(ROW()-54,COUNTA(aseq))+1)</f>
        <v>0</v>
      </c>
      <c r="C132" s="5">
        <f>INDEX(hseq, MOD(ROW()-54,COUNTA(hseq))+1)</f>
        <v>2</v>
      </c>
      <c r="D132" s="5">
        <f>FLOOR((ROW()-54)/COUNTA(coords),1)+1</f>
        <v>5</v>
      </c>
      <c r="E132" s="5" t="str">
        <f ca="1">IFERROR(INDEX(resource, MATCH(B132&amp;","&amp;C132,coords,0)),"Sea")</f>
        <v>Wheat</v>
      </c>
      <c r="F132" s="5">
        <f ca="1">IFERROR(INDEX(strength, MATCH(B132&amp;","&amp;C132,coords,0)),0)</f>
        <v>5</v>
      </c>
      <c r="G132" s="5" t="str">
        <f t="shared" si="16"/>
        <v>0,2</v>
      </c>
      <c r="H132" s="5" t="str">
        <f t="shared" si="17"/>
        <v>-1,1</v>
      </c>
      <c r="I132" s="5" t="str">
        <f t="shared" si="18"/>
        <v>0,1</v>
      </c>
      <c r="J132" s="5">
        <f>B132+INDEX($P$41:$T$46, MATCH($D132, $O$41:$O$46, 0), MATCH(J$53, $P$47:$T$47, 0))</f>
        <v>-1</v>
      </c>
      <c r="K132" s="5">
        <f>C132+INDEX($P$41:$T$46, MATCH($D132, $O$41:$O$46, 0), MATCH(K$53, $P$47:$T$47, 0))</f>
        <v>1</v>
      </c>
      <c r="L132" s="5">
        <f>INDEX($P$41:$U$46, MATCH($D132, $O$41:$O$46, 0), MATCH(L$53, $P$47:$U$47, 0))</f>
        <v>1</v>
      </c>
      <c r="M132" s="5" t="str">
        <f ca="1">IFERROR(INDEX(resource, MATCH(J132&amp;","&amp;K132,coords,0)),"Sea")</f>
        <v>Desert</v>
      </c>
      <c r="N132" s="5">
        <f ca="1">IFERROR(INDEX(strength, MATCH(J132&amp;","&amp;K132,coords,0)),0)</f>
        <v>0</v>
      </c>
      <c r="O132" s="5">
        <f>B132+INDEX($P$41:$T$46, MATCH($D132, $O$41:$O$46, 0), MATCH(O$53, $P$47:$T$47, 0))</f>
        <v>0</v>
      </c>
      <c r="P132" s="5">
        <f>C132+INDEX($P$41:$T$46, MATCH($D132, $O$41:$O$46, 0), MATCH(P$53, $P$47:$T$47, 0))</f>
        <v>1</v>
      </c>
      <c r="Q132" s="5">
        <f>INDEX($P$41:$U$46, MATCH($D132, $O$41:$O$46, 0), MATCH(Q$53, $P$47:$U$47, 0))</f>
        <v>3</v>
      </c>
      <c r="R132" s="5" t="str">
        <f ca="1">IFERROR(INDEX(resource, MATCH(O132&amp;","&amp;P132,coords,0)),"Sea")</f>
        <v>Wood</v>
      </c>
      <c r="S132" s="5">
        <f ca="1">IFERROR(INDEX(strength, MATCH(O132&amp;","&amp;P132,coords,0)),0)</f>
        <v>4</v>
      </c>
      <c r="T132" s="5">
        <f ca="1">F132+N132+S132</f>
        <v>9</v>
      </c>
      <c r="U132" s="5" t="str">
        <f ca="1">IFERROR(INDEX(port, MATCH(A132&amp;","&amp;D132, $AE$54:$AE$77, 0)),"")</f>
        <v/>
      </c>
      <c r="V132" t="str">
        <f t="array" ref="V132">INDEX($G132:$I132, MATCH(SMALL(COUNTIF($G132:$I132, "&lt;"&amp;$G132:$I132),1), COUNTIF($G132:$I132, "&lt;"&amp;$G132:$I132),0))&amp;"  "&amp;INDEX($G132:$I132, MATCH(SMALL(COUNTIF($G132:$I132, "&lt;"&amp;$G132:$I132),2), COUNTIF($G132:$I132, "&lt;"&amp;$G132:$I132),0))&amp;"  "&amp;INDEX($G132:$I132, MATCH(SMALL(COUNTIF($G132:$I132, "&lt;"&amp;$G132:$I132),3), COUNTIF($G132:$I132, "&lt;"&amp;$G132:$I132),0))</f>
        <v>-1,1  0,1  0,2</v>
      </c>
      <c r="W132" t="str">
        <f>IF(IFERROR(MATCH(V132, $V$53:V131, 0),0)&gt;0, "DUP","")</f>
        <v>DUP</v>
      </c>
    </row>
    <row r="133" spans="1:23" x14ac:dyDescent="0.2">
      <c r="A133" s="5">
        <f>MOD(ROW()-54,COUNTA(coords))+1</f>
        <v>4</v>
      </c>
      <c r="B133" s="5">
        <f>INDEX(aseq, MOD(ROW()-54,COUNTA(aseq))+1)</f>
        <v>-1</v>
      </c>
      <c r="C133" s="5">
        <f>INDEX(hseq, MOD(ROW()-54,COUNTA(hseq))+1)</f>
        <v>1</v>
      </c>
      <c r="D133" s="5">
        <f>FLOOR((ROW()-54)/COUNTA(coords),1)+1</f>
        <v>5</v>
      </c>
      <c r="E133" s="5" t="str">
        <f ca="1">IFERROR(INDEX(resource, MATCH(B133&amp;","&amp;C133,coords,0)),"Sea")</f>
        <v>Desert</v>
      </c>
      <c r="F133" s="5">
        <f ca="1">IFERROR(INDEX(strength, MATCH(B133&amp;","&amp;C133,coords,0)),0)</f>
        <v>0</v>
      </c>
      <c r="G133" s="5" t="str">
        <f t="shared" si="16"/>
        <v>-1,1</v>
      </c>
      <c r="H133" s="5" t="str">
        <f t="shared" si="17"/>
        <v>-2,0</v>
      </c>
      <c r="I133" s="5" t="str">
        <f t="shared" si="18"/>
        <v>-1,0</v>
      </c>
      <c r="J133" s="5">
        <f>B133+INDEX($P$41:$T$46, MATCH($D133, $O$41:$O$46, 0), MATCH(J$53, $P$47:$T$47, 0))</f>
        <v>-2</v>
      </c>
      <c r="K133" s="5">
        <f>C133+INDEX($P$41:$T$46, MATCH($D133, $O$41:$O$46, 0), MATCH(K$53, $P$47:$T$47, 0))</f>
        <v>0</v>
      </c>
      <c r="L133" s="5">
        <f>INDEX($P$41:$U$46, MATCH($D133, $O$41:$O$46, 0), MATCH(L$53, $P$47:$U$47, 0))</f>
        <v>1</v>
      </c>
      <c r="M133" s="5" t="str">
        <f ca="1">IFERROR(INDEX(resource, MATCH(J133&amp;","&amp;K133,coords,0)),"Sea")</f>
        <v>Sheep</v>
      </c>
      <c r="N133" s="5">
        <f ca="1">IFERROR(INDEX(strength, MATCH(J133&amp;","&amp;K133,coords,0)),0)</f>
        <v>2</v>
      </c>
      <c r="O133" s="5">
        <f>B133+INDEX($P$41:$T$46, MATCH($D133, $O$41:$O$46, 0), MATCH(O$53, $P$47:$T$47, 0))</f>
        <v>-1</v>
      </c>
      <c r="P133" s="5">
        <f>C133+INDEX($P$41:$T$46, MATCH($D133, $O$41:$O$46, 0), MATCH(P$53, $P$47:$T$47, 0))</f>
        <v>0</v>
      </c>
      <c r="Q133" s="5">
        <f>INDEX($P$41:$U$46, MATCH($D133, $O$41:$O$46, 0), MATCH(Q$53, $P$47:$U$47, 0))</f>
        <v>3</v>
      </c>
      <c r="R133" s="5" t="str">
        <f ca="1">IFERROR(INDEX(resource, MATCH(O133&amp;","&amp;P133,coords,0)),"Sea")</f>
        <v>Wood</v>
      </c>
      <c r="S133" s="5">
        <f ca="1">IFERROR(INDEX(strength, MATCH(O133&amp;","&amp;P133,coords,0)),0)</f>
        <v>3</v>
      </c>
      <c r="T133" s="5">
        <f ca="1">F133+N133+S133</f>
        <v>5</v>
      </c>
      <c r="U133" s="5" t="str">
        <f ca="1">IFERROR(INDEX(port, MATCH(A133&amp;","&amp;D133, $AE$54:$AE$77, 0)),"")</f>
        <v/>
      </c>
      <c r="V133" t="str">
        <f t="array" ref="V133">INDEX($G133:$I133, MATCH(SMALL(COUNTIF($G133:$I133, "&lt;"&amp;$G133:$I133),1), COUNTIF($G133:$I133, "&lt;"&amp;$G133:$I133),0))&amp;"  "&amp;INDEX($G133:$I133, MATCH(SMALL(COUNTIF($G133:$I133, "&lt;"&amp;$G133:$I133),2), COUNTIF($G133:$I133, "&lt;"&amp;$G133:$I133),0))&amp;"  "&amp;INDEX($G133:$I133, MATCH(SMALL(COUNTIF($G133:$I133, "&lt;"&amp;$G133:$I133),3), COUNTIF($G133:$I133, "&lt;"&amp;$G133:$I133),0))</f>
        <v>-1,0  -1,1  -2,0</v>
      </c>
      <c r="W133" t="str">
        <f>IF(IFERROR(MATCH(V133, $V$53:V132, 0),0)&gt;0, "DUP","")</f>
        <v>DUP</v>
      </c>
    </row>
    <row r="134" spans="1:23" x14ac:dyDescent="0.2">
      <c r="A134" s="5">
        <f>MOD(ROW()-54,COUNTA(coords))+1</f>
        <v>5</v>
      </c>
      <c r="B134" s="5">
        <f>INDEX(aseq, MOD(ROW()-54,COUNTA(aseq))+1)</f>
        <v>-2</v>
      </c>
      <c r="C134" s="5">
        <f>INDEX(hseq, MOD(ROW()-54,COUNTA(hseq))+1)</f>
        <v>0</v>
      </c>
      <c r="D134" s="5">
        <f>FLOOR((ROW()-54)/COUNTA(coords),1)+1</f>
        <v>5</v>
      </c>
      <c r="E134" s="5" t="str">
        <f ca="1">IFERROR(INDEX(resource, MATCH(B134&amp;","&amp;C134,coords,0)),"Sea")</f>
        <v>Sheep</v>
      </c>
      <c r="F134" s="5">
        <f ca="1">IFERROR(INDEX(strength, MATCH(B134&amp;","&amp;C134,coords,0)),0)</f>
        <v>2</v>
      </c>
      <c r="G134" s="5" t="str">
        <f t="shared" si="16"/>
        <v>-2,0</v>
      </c>
      <c r="H134" s="5" t="str">
        <f t="shared" si="17"/>
        <v>-3,-1</v>
      </c>
      <c r="I134" s="5" t="str">
        <f t="shared" si="18"/>
        <v>-2,-1</v>
      </c>
      <c r="J134" s="5">
        <f>B134+INDEX($P$41:$T$46, MATCH($D134, $O$41:$O$46, 0), MATCH(J$53, $P$47:$T$47, 0))</f>
        <v>-3</v>
      </c>
      <c r="K134" s="5">
        <f>C134+INDEX($P$41:$T$46, MATCH($D134, $O$41:$O$46, 0), MATCH(K$53, $P$47:$T$47, 0))</f>
        <v>-1</v>
      </c>
      <c r="L134" s="5">
        <f>INDEX($P$41:$U$46, MATCH($D134, $O$41:$O$46, 0), MATCH(L$53, $P$47:$U$47, 0))</f>
        <v>1</v>
      </c>
      <c r="M134" s="5" t="str">
        <f>IFERROR(INDEX(resource, MATCH(J134&amp;","&amp;K134,coords,0)),"Sea")</f>
        <v>Sea</v>
      </c>
      <c r="N134" s="5">
        <f>IFERROR(INDEX(strength, MATCH(J134&amp;","&amp;K134,coords,0)),0)</f>
        <v>0</v>
      </c>
      <c r="O134" s="5">
        <f>B134+INDEX($P$41:$T$46, MATCH($D134, $O$41:$O$46, 0), MATCH(O$53, $P$47:$T$47, 0))</f>
        <v>-2</v>
      </c>
      <c r="P134" s="5">
        <f>C134+INDEX($P$41:$T$46, MATCH($D134, $O$41:$O$46, 0), MATCH(P$53, $P$47:$T$47, 0))</f>
        <v>-1</v>
      </c>
      <c r="Q134" s="5">
        <f>INDEX($P$41:$U$46, MATCH($D134, $O$41:$O$46, 0), MATCH(Q$53, $P$47:$U$47, 0))</f>
        <v>3</v>
      </c>
      <c r="R134" s="5" t="str">
        <f ca="1">IFERROR(INDEX(resource, MATCH(O134&amp;","&amp;P134,coords,0)),"Sea")</f>
        <v>Sheep</v>
      </c>
      <c r="S134" s="5">
        <f ca="1">IFERROR(INDEX(strength, MATCH(O134&amp;","&amp;P134,coords,0)),0)</f>
        <v>5</v>
      </c>
      <c r="T134" s="5">
        <f ca="1">F134+N134+S134</f>
        <v>7</v>
      </c>
      <c r="U134" s="5" t="str">
        <f ca="1">IFERROR(INDEX(port, MATCH(A134&amp;","&amp;D134, $AE$54:$AE$77, 0)),"")</f>
        <v>Wheat</v>
      </c>
      <c r="V134" t="str">
        <f t="array" ref="V134">INDEX($G134:$I134, MATCH(SMALL(COUNTIF($G134:$I134, "&lt;"&amp;$G134:$I134),1), COUNTIF($G134:$I134, "&lt;"&amp;$G134:$I134),0))&amp;"  "&amp;INDEX($G134:$I134, MATCH(SMALL(COUNTIF($G134:$I134, "&lt;"&amp;$G134:$I134),2), COUNTIF($G134:$I134, "&lt;"&amp;$G134:$I134),0))&amp;"  "&amp;INDEX($G134:$I134, MATCH(SMALL(COUNTIF($G134:$I134, "&lt;"&amp;$G134:$I134),3), COUNTIF($G134:$I134, "&lt;"&amp;$G134:$I134),0))</f>
        <v>-2,-1  -2,0  -3,-1</v>
      </c>
      <c r="W134" t="str">
        <f>IF(IFERROR(MATCH(V134, $V$53:V133, 0),0)&gt;0, "DUP","")</f>
        <v>DUP</v>
      </c>
    </row>
    <row r="135" spans="1:23" x14ac:dyDescent="0.2">
      <c r="A135" s="5">
        <f>MOD(ROW()-54,COUNTA(coords))+1</f>
        <v>6</v>
      </c>
      <c r="B135" s="5">
        <f>INDEX(aseq, MOD(ROW()-54,COUNTA(aseq))+1)</f>
        <v>-2</v>
      </c>
      <c r="C135" s="5">
        <f>INDEX(hseq, MOD(ROW()-54,COUNTA(hseq))+1)</f>
        <v>-1</v>
      </c>
      <c r="D135" s="5">
        <f>FLOOR((ROW()-54)/COUNTA(coords),1)+1</f>
        <v>5</v>
      </c>
      <c r="E135" s="5" t="str">
        <f ca="1">IFERROR(INDEX(resource, MATCH(B135&amp;","&amp;C135,coords,0)),"Sea")</f>
        <v>Sheep</v>
      </c>
      <c r="F135" s="5">
        <f ca="1">IFERROR(INDEX(strength, MATCH(B135&amp;","&amp;C135,coords,0)),0)</f>
        <v>5</v>
      </c>
      <c r="G135" s="5" t="str">
        <f t="shared" si="16"/>
        <v>-2,-1</v>
      </c>
      <c r="H135" s="5" t="str">
        <f t="shared" si="17"/>
        <v>-3,-2</v>
      </c>
      <c r="I135" s="5" t="str">
        <f t="shared" si="18"/>
        <v>-2,-2</v>
      </c>
      <c r="J135" s="5">
        <f>B135+INDEX($P$41:$T$46, MATCH($D135, $O$41:$O$46, 0), MATCH(J$53, $P$47:$T$47, 0))</f>
        <v>-3</v>
      </c>
      <c r="K135" s="5">
        <f>C135+INDEX($P$41:$T$46, MATCH($D135, $O$41:$O$46, 0), MATCH(K$53, $P$47:$T$47, 0))</f>
        <v>-2</v>
      </c>
      <c r="L135" s="5">
        <f>INDEX($P$41:$U$46, MATCH($D135, $O$41:$O$46, 0), MATCH(L$53, $P$47:$U$47, 0))</f>
        <v>1</v>
      </c>
      <c r="M135" s="5" t="str">
        <f>IFERROR(INDEX(resource, MATCH(J135&amp;","&amp;K135,coords,0)),"Sea")</f>
        <v>Sea</v>
      </c>
      <c r="N135" s="5">
        <f>IFERROR(INDEX(strength, MATCH(J135&amp;","&amp;K135,coords,0)),0)</f>
        <v>0</v>
      </c>
      <c r="O135" s="5">
        <f>B135+INDEX($P$41:$T$46, MATCH($D135, $O$41:$O$46, 0), MATCH(O$53, $P$47:$T$47, 0))</f>
        <v>-2</v>
      </c>
      <c r="P135" s="5">
        <f>C135+INDEX($P$41:$T$46, MATCH($D135, $O$41:$O$46, 0), MATCH(P$53, $P$47:$T$47, 0))</f>
        <v>-2</v>
      </c>
      <c r="Q135" s="5">
        <f>INDEX($P$41:$U$46, MATCH($D135, $O$41:$O$46, 0), MATCH(Q$53, $P$47:$U$47, 0))</f>
        <v>3</v>
      </c>
      <c r="R135" s="5" t="str">
        <f ca="1">IFERROR(INDEX(resource, MATCH(O135&amp;","&amp;P135,coords,0)),"Sea")</f>
        <v>Ore</v>
      </c>
      <c r="S135" s="5">
        <f ca="1">IFERROR(INDEX(strength, MATCH(O135&amp;","&amp;P135,coords,0)),0)</f>
        <v>3</v>
      </c>
      <c r="T135" s="5">
        <f ca="1">F135+N135+S135</f>
        <v>8</v>
      </c>
      <c r="U135" s="5" t="str">
        <f ca="1">IFERROR(INDEX(port, MATCH(A135&amp;","&amp;D135, $AE$54:$AE$77, 0)),"")</f>
        <v/>
      </c>
      <c r="V135" t="str">
        <f t="array" ref="V135">INDEX($G135:$I135, MATCH(SMALL(COUNTIF($G135:$I135, "&lt;"&amp;$G135:$I135),1), COUNTIF($G135:$I135, "&lt;"&amp;$G135:$I135),0))&amp;"  "&amp;INDEX($G135:$I135, MATCH(SMALL(COUNTIF($G135:$I135, "&lt;"&amp;$G135:$I135),2), COUNTIF($G135:$I135, "&lt;"&amp;$G135:$I135),0))&amp;"  "&amp;INDEX($G135:$I135, MATCH(SMALL(COUNTIF($G135:$I135, "&lt;"&amp;$G135:$I135),3), COUNTIF($G135:$I135, "&lt;"&amp;$G135:$I135),0))</f>
        <v>-2,-1  -2,-2  -3,-2</v>
      </c>
      <c r="W135" t="str">
        <f>IF(IFERROR(MATCH(V135, $V$53:V134, 0),0)&gt;0, "DUP","")</f>
        <v>DUP</v>
      </c>
    </row>
    <row r="136" spans="1:23" x14ac:dyDescent="0.2">
      <c r="A136" s="5">
        <f>MOD(ROW()-54,COUNTA(coords))+1</f>
        <v>7</v>
      </c>
      <c r="B136" s="5">
        <f>INDEX(aseq, MOD(ROW()-54,COUNTA(aseq))+1)</f>
        <v>-2</v>
      </c>
      <c r="C136" s="5">
        <f>INDEX(hseq, MOD(ROW()-54,COUNTA(hseq))+1)</f>
        <v>-2</v>
      </c>
      <c r="D136" s="5">
        <f>FLOOR((ROW()-54)/COUNTA(coords),1)+1</f>
        <v>5</v>
      </c>
      <c r="E136" s="5" t="str">
        <f ca="1">IFERROR(INDEX(resource, MATCH(B136&amp;","&amp;C136,coords,0)),"Sea")</f>
        <v>Ore</v>
      </c>
      <c r="F136" s="5">
        <f ca="1">IFERROR(INDEX(strength, MATCH(B136&amp;","&amp;C136,coords,0)),0)</f>
        <v>3</v>
      </c>
      <c r="G136" s="5" t="str">
        <f t="shared" si="16"/>
        <v>-2,-2</v>
      </c>
      <c r="H136" s="5" t="str">
        <f t="shared" si="17"/>
        <v>-3,-3</v>
      </c>
      <c r="I136" s="5" t="str">
        <f t="shared" si="18"/>
        <v>-2,-3</v>
      </c>
      <c r="J136" s="5">
        <f>B136+INDEX($P$41:$T$46, MATCH($D136, $O$41:$O$46, 0), MATCH(J$53, $P$47:$T$47, 0))</f>
        <v>-3</v>
      </c>
      <c r="K136" s="5">
        <f>C136+INDEX($P$41:$T$46, MATCH($D136, $O$41:$O$46, 0), MATCH(K$53, $P$47:$T$47, 0))</f>
        <v>-3</v>
      </c>
      <c r="L136" s="5">
        <f>INDEX($P$41:$U$46, MATCH($D136, $O$41:$O$46, 0), MATCH(L$53, $P$47:$U$47, 0))</f>
        <v>1</v>
      </c>
      <c r="M136" s="5" t="str">
        <f>IFERROR(INDEX(resource, MATCH(J136&amp;","&amp;K136,coords,0)),"Sea")</f>
        <v>Sea</v>
      </c>
      <c r="N136" s="5">
        <f>IFERROR(INDEX(strength, MATCH(J136&amp;","&amp;K136,coords,0)),0)</f>
        <v>0</v>
      </c>
      <c r="O136" s="5">
        <f>B136+INDEX($P$41:$T$46, MATCH($D136, $O$41:$O$46, 0), MATCH(O$53, $P$47:$T$47, 0))</f>
        <v>-2</v>
      </c>
      <c r="P136" s="5">
        <f>C136+INDEX($P$41:$T$46, MATCH($D136, $O$41:$O$46, 0), MATCH(P$53, $P$47:$T$47, 0))</f>
        <v>-3</v>
      </c>
      <c r="Q136" s="5">
        <f>INDEX($P$41:$U$46, MATCH($D136, $O$41:$O$46, 0), MATCH(Q$53, $P$47:$U$47, 0))</f>
        <v>3</v>
      </c>
      <c r="R136" s="5" t="str">
        <f>IFERROR(INDEX(resource, MATCH(O136&amp;","&amp;P136,coords,0)),"Sea")</f>
        <v>Sea</v>
      </c>
      <c r="S136" s="5">
        <f>IFERROR(INDEX(strength, MATCH(O136&amp;","&amp;P136,coords,0)),0)</f>
        <v>0</v>
      </c>
      <c r="T136" s="5">
        <f ca="1">F136+N136+S136</f>
        <v>3</v>
      </c>
      <c r="U136" s="5" t="str">
        <f ca="1">IFERROR(INDEX(port, MATCH(A136&amp;","&amp;D136, $AE$54:$AE$77, 0)),"")</f>
        <v>Random</v>
      </c>
      <c r="V136" t="str">
        <f t="array" ref="V136">INDEX($G136:$I136, MATCH(SMALL(COUNTIF($G136:$I136, "&lt;"&amp;$G136:$I136),1), COUNTIF($G136:$I136, "&lt;"&amp;$G136:$I136),0))&amp;"  "&amp;INDEX($G136:$I136, MATCH(SMALL(COUNTIF($G136:$I136, "&lt;"&amp;$G136:$I136),2), COUNTIF($G136:$I136, "&lt;"&amp;$G136:$I136),0))&amp;"  "&amp;INDEX($G136:$I136, MATCH(SMALL(COUNTIF($G136:$I136, "&lt;"&amp;$G136:$I136),3), COUNTIF($G136:$I136, "&lt;"&amp;$G136:$I136),0))</f>
        <v>-2,-2  -2,-3  -3,-3</v>
      </c>
      <c r="W136" t="str">
        <f>IF(IFERROR(MATCH(V136, $V$53:V135, 0),0)&gt;0, "DUP","")</f>
        <v/>
      </c>
    </row>
    <row r="137" spans="1:23" x14ac:dyDescent="0.2">
      <c r="A137" s="5">
        <f>MOD(ROW()-54,COUNTA(coords))+1</f>
        <v>8</v>
      </c>
      <c r="B137" s="5">
        <f>INDEX(aseq, MOD(ROW()-54,COUNTA(aseq))+1)</f>
        <v>-1</v>
      </c>
      <c r="C137" s="5">
        <f>INDEX(hseq, MOD(ROW()-54,COUNTA(hseq))+1)</f>
        <v>-2</v>
      </c>
      <c r="D137" s="5">
        <f>FLOOR((ROW()-54)/COUNTA(coords),1)+1</f>
        <v>5</v>
      </c>
      <c r="E137" s="5" t="str">
        <f ca="1">IFERROR(INDEX(resource, MATCH(B137&amp;","&amp;C137,coords,0)),"Sea")</f>
        <v>Ore</v>
      </c>
      <c r="F137" s="5">
        <f ca="1">IFERROR(INDEX(strength, MATCH(B137&amp;","&amp;C137,coords,0)),0)</f>
        <v>4</v>
      </c>
      <c r="G137" s="5" t="str">
        <f t="shared" si="16"/>
        <v>-1,-2</v>
      </c>
      <c r="H137" s="5" t="str">
        <f t="shared" si="17"/>
        <v>-2,-3</v>
      </c>
      <c r="I137" s="5" t="str">
        <f t="shared" si="18"/>
        <v>-1,-3</v>
      </c>
      <c r="J137" s="5">
        <f>B137+INDEX($P$41:$T$46, MATCH($D137, $O$41:$O$46, 0), MATCH(J$53, $P$47:$T$47, 0))</f>
        <v>-2</v>
      </c>
      <c r="K137" s="5">
        <f>C137+INDEX($P$41:$T$46, MATCH($D137, $O$41:$O$46, 0), MATCH(K$53, $P$47:$T$47, 0))</f>
        <v>-3</v>
      </c>
      <c r="L137" s="5">
        <f>INDEX($P$41:$U$46, MATCH($D137, $O$41:$O$46, 0), MATCH(L$53, $P$47:$U$47, 0))</f>
        <v>1</v>
      </c>
      <c r="M137" s="5" t="str">
        <f>IFERROR(INDEX(resource, MATCH(J137&amp;","&amp;K137,coords,0)),"Sea")</f>
        <v>Sea</v>
      </c>
      <c r="N137" s="5">
        <f>IFERROR(INDEX(strength, MATCH(J137&amp;","&amp;K137,coords,0)),0)</f>
        <v>0</v>
      </c>
      <c r="O137" s="5">
        <f>B137+INDEX($P$41:$T$46, MATCH($D137, $O$41:$O$46, 0), MATCH(O$53, $P$47:$T$47, 0))</f>
        <v>-1</v>
      </c>
      <c r="P137" s="5">
        <f>C137+INDEX($P$41:$T$46, MATCH($D137, $O$41:$O$46, 0), MATCH(P$53, $P$47:$T$47, 0))</f>
        <v>-3</v>
      </c>
      <c r="Q137" s="5">
        <f>INDEX($P$41:$U$46, MATCH($D137, $O$41:$O$46, 0), MATCH(Q$53, $P$47:$U$47, 0))</f>
        <v>3</v>
      </c>
      <c r="R137" s="5" t="str">
        <f>IFERROR(INDEX(resource, MATCH(O137&amp;","&amp;P137,coords,0)),"Sea")</f>
        <v>Sea</v>
      </c>
      <c r="S137" s="5">
        <f>IFERROR(INDEX(strength, MATCH(O137&amp;","&amp;P137,coords,0)),0)</f>
        <v>0</v>
      </c>
      <c r="T137" s="5">
        <f ca="1">F137+N137+S137</f>
        <v>4</v>
      </c>
      <c r="U137" s="5" t="str">
        <f ca="1">IFERROR(INDEX(port, MATCH(A137&amp;","&amp;D137, $AE$54:$AE$77, 0)),"")</f>
        <v>Wood</v>
      </c>
      <c r="V137" t="str">
        <f t="array" ref="V137">INDEX($G137:$I137, MATCH(SMALL(COUNTIF($G137:$I137, "&lt;"&amp;$G137:$I137),1), COUNTIF($G137:$I137, "&lt;"&amp;$G137:$I137),0))&amp;"  "&amp;INDEX($G137:$I137, MATCH(SMALL(COUNTIF($G137:$I137, "&lt;"&amp;$G137:$I137),2), COUNTIF($G137:$I137, "&lt;"&amp;$G137:$I137),0))&amp;"  "&amp;INDEX($G137:$I137, MATCH(SMALL(COUNTIF($G137:$I137, "&lt;"&amp;$G137:$I137),3), COUNTIF($G137:$I137, "&lt;"&amp;$G137:$I137),0))</f>
        <v>-1,-2  -1,-3  -2,-3</v>
      </c>
      <c r="W137" t="str">
        <f>IF(IFERROR(MATCH(V137, $V$53:V136, 0),0)&gt;0, "DUP","")</f>
        <v/>
      </c>
    </row>
    <row r="138" spans="1:23" x14ac:dyDescent="0.2">
      <c r="A138" s="5">
        <f>MOD(ROW()-54,COUNTA(coords))+1</f>
        <v>9</v>
      </c>
      <c r="B138" s="5">
        <f>INDEX(aseq, MOD(ROW()-54,COUNTA(aseq))+1)</f>
        <v>0</v>
      </c>
      <c r="C138" s="5">
        <f>INDEX(hseq, MOD(ROW()-54,COUNTA(hseq))+1)</f>
        <v>-2</v>
      </c>
      <c r="D138" s="5">
        <f>FLOOR((ROW()-54)/COUNTA(coords),1)+1</f>
        <v>5</v>
      </c>
      <c r="E138" s="5" t="str">
        <f ca="1">IFERROR(INDEX(resource, MATCH(B138&amp;","&amp;C138,coords,0)),"Sea")</f>
        <v>Brick</v>
      </c>
      <c r="F138" s="5">
        <f ca="1">IFERROR(INDEX(strength, MATCH(B138&amp;","&amp;C138,coords,0)),0)</f>
        <v>1</v>
      </c>
      <c r="G138" s="5" t="str">
        <f t="shared" si="16"/>
        <v>0,-2</v>
      </c>
      <c r="H138" s="5" t="str">
        <f t="shared" si="17"/>
        <v>-1,-3</v>
      </c>
      <c r="I138" s="5" t="str">
        <f t="shared" si="18"/>
        <v>0,-3</v>
      </c>
      <c r="J138" s="5">
        <f>B138+INDEX($P$41:$T$46, MATCH($D138, $O$41:$O$46, 0), MATCH(J$53, $P$47:$T$47, 0))</f>
        <v>-1</v>
      </c>
      <c r="K138" s="5">
        <f>C138+INDEX($P$41:$T$46, MATCH($D138, $O$41:$O$46, 0), MATCH(K$53, $P$47:$T$47, 0))</f>
        <v>-3</v>
      </c>
      <c r="L138" s="5">
        <f>INDEX($P$41:$U$46, MATCH($D138, $O$41:$O$46, 0), MATCH(L$53, $P$47:$U$47, 0))</f>
        <v>1</v>
      </c>
      <c r="M138" s="5" t="str">
        <f>IFERROR(INDEX(resource, MATCH(J138&amp;","&amp;K138,coords,0)),"Sea")</f>
        <v>Sea</v>
      </c>
      <c r="N138" s="5">
        <f>IFERROR(INDEX(strength, MATCH(J138&amp;","&amp;K138,coords,0)),0)</f>
        <v>0</v>
      </c>
      <c r="O138" s="5">
        <f>B138+INDEX($P$41:$T$46, MATCH($D138, $O$41:$O$46, 0), MATCH(O$53, $P$47:$T$47, 0))</f>
        <v>0</v>
      </c>
      <c r="P138" s="5">
        <f>C138+INDEX($P$41:$T$46, MATCH($D138, $O$41:$O$46, 0), MATCH(P$53, $P$47:$T$47, 0))</f>
        <v>-3</v>
      </c>
      <c r="Q138" s="5">
        <f>INDEX($P$41:$U$46, MATCH($D138, $O$41:$O$46, 0), MATCH(Q$53, $P$47:$U$47, 0))</f>
        <v>3</v>
      </c>
      <c r="R138" s="5" t="str">
        <f>IFERROR(INDEX(resource, MATCH(O138&amp;","&amp;P138,coords,0)),"Sea")</f>
        <v>Sea</v>
      </c>
      <c r="S138" s="5">
        <f>IFERROR(INDEX(strength, MATCH(O138&amp;","&amp;P138,coords,0)),0)</f>
        <v>0</v>
      </c>
      <c r="T138" s="5">
        <f ca="1">F138+N138+S138</f>
        <v>1</v>
      </c>
      <c r="U138" s="5" t="str">
        <f ca="1">IFERROR(INDEX(port, MATCH(A138&amp;","&amp;D138, $AE$54:$AE$77, 0)),"")</f>
        <v/>
      </c>
      <c r="V138" t="str">
        <f t="array" ref="V138">INDEX($G138:$I138, MATCH(SMALL(COUNTIF($G138:$I138, "&lt;"&amp;$G138:$I138),1), COUNTIF($G138:$I138, "&lt;"&amp;$G138:$I138),0))&amp;"  "&amp;INDEX($G138:$I138, MATCH(SMALL(COUNTIF($G138:$I138, "&lt;"&amp;$G138:$I138),2), COUNTIF($G138:$I138, "&lt;"&amp;$G138:$I138),0))&amp;"  "&amp;INDEX($G138:$I138, MATCH(SMALL(COUNTIF($G138:$I138, "&lt;"&amp;$G138:$I138),3), COUNTIF($G138:$I138, "&lt;"&amp;$G138:$I138),0))</f>
        <v>-1,-3  0,-2  0,-3</v>
      </c>
      <c r="W138" t="str">
        <f>IF(IFERROR(MATCH(V138, $V$53:V137, 0),0)&gt;0, "DUP","")</f>
        <v/>
      </c>
    </row>
    <row r="139" spans="1:23" x14ac:dyDescent="0.2">
      <c r="A139" s="5">
        <f>MOD(ROW()-54,COUNTA(coords))+1</f>
        <v>10</v>
      </c>
      <c r="B139" s="5">
        <f>INDEX(aseq, MOD(ROW()-54,COUNTA(aseq))+1)</f>
        <v>1</v>
      </c>
      <c r="C139" s="5">
        <f>INDEX(hseq, MOD(ROW()-54,COUNTA(hseq))+1)</f>
        <v>-1</v>
      </c>
      <c r="D139" s="5">
        <f>FLOOR((ROW()-54)/COUNTA(coords),1)+1</f>
        <v>5</v>
      </c>
      <c r="E139" s="5" t="str">
        <f ca="1">IFERROR(INDEX(resource, MATCH(B139&amp;","&amp;C139,coords,0)),"Sea")</f>
        <v>Wheat</v>
      </c>
      <c r="F139" s="5">
        <f ca="1">IFERROR(INDEX(strength, MATCH(B139&amp;","&amp;C139,coords,0)),0)</f>
        <v>2</v>
      </c>
      <c r="G139" s="5" t="str">
        <f t="shared" si="16"/>
        <v>1,-1</v>
      </c>
      <c r="H139" s="5" t="str">
        <f t="shared" si="17"/>
        <v>0,-2</v>
      </c>
      <c r="I139" s="5" t="str">
        <f t="shared" si="18"/>
        <v>1,-2</v>
      </c>
      <c r="J139" s="5">
        <f>B139+INDEX($P$41:$T$46, MATCH($D139, $O$41:$O$46, 0), MATCH(J$53, $P$47:$T$47, 0))</f>
        <v>0</v>
      </c>
      <c r="K139" s="5">
        <f>C139+INDEX($P$41:$T$46, MATCH($D139, $O$41:$O$46, 0), MATCH(K$53, $P$47:$T$47, 0))</f>
        <v>-2</v>
      </c>
      <c r="L139" s="5">
        <f>INDEX($P$41:$U$46, MATCH($D139, $O$41:$O$46, 0), MATCH(L$53, $P$47:$U$47, 0))</f>
        <v>1</v>
      </c>
      <c r="M139" s="5" t="str">
        <f ca="1">IFERROR(INDEX(resource, MATCH(J139&amp;","&amp;K139,coords,0)),"Sea")</f>
        <v>Brick</v>
      </c>
      <c r="N139" s="5">
        <f ca="1">IFERROR(INDEX(strength, MATCH(J139&amp;","&amp;K139,coords,0)),0)</f>
        <v>1</v>
      </c>
      <c r="O139" s="5">
        <f>B139+INDEX($P$41:$T$46, MATCH($D139, $O$41:$O$46, 0), MATCH(O$53, $P$47:$T$47, 0))</f>
        <v>1</v>
      </c>
      <c r="P139" s="5">
        <f>C139+INDEX($P$41:$T$46, MATCH($D139, $O$41:$O$46, 0), MATCH(P$53, $P$47:$T$47, 0))</f>
        <v>-2</v>
      </c>
      <c r="Q139" s="5">
        <f>INDEX($P$41:$U$46, MATCH($D139, $O$41:$O$46, 0), MATCH(Q$53, $P$47:$U$47, 0))</f>
        <v>3</v>
      </c>
      <c r="R139" s="5" t="str">
        <f>IFERROR(INDEX(resource, MATCH(O139&amp;","&amp;P139,coords,0)),"Sea")</f>
        <v>Sea</v>
      </c>
      <c r="S139" s="5">
        <f>IFERROR(INDEX(strength, MATCH(O139&amp;","&amp;P139,coords,0)),0)</f>
        <v>0</v>
      </c>
      <c r="T139" s="5">
        <f ca="1">F139+N139+S139</f>
        <v>3</v>
      </c>
      <c r="U139" s="5" t="str">
        <f ca="1">IFERROR(INDEX(port, MATCH(A139&amp;","&amp;D139, $AE$54:$AE$77, 0)),"")</f>
        <v>Brick</v>
      </c>
      <c r="V139" t="str">
        <f t="array" ref="V139">INDEX($G139:$I139, MATCH(SMALL(COUNTIF($G139:$I139, "&lt;"&amp;$G139:$I139),1), COUNTIF($G139:$I139, "&lt;"&amp;$G139:$I139),0))&amp;"  "&amp;INDEX($G139:$I139, MATCH(SMALL(COUNTIF($G139:$I139, "&lt;"&amp;$G139:$I139),2), COUNTIF($G139:$I139, "&lt;"&amp;$G139:$I139),0))&amp;"  "&amp;INDEX($G139:$I139, MATCH(SMALL(COUNTIF($G139:$I139, "&lt;"&amp;$G139:$I139),3), COUNTIF($G139:$I139, "&lt;"&amp;$G139:$I139),0))</f>
        <v>0,-2  1,-1  1,-2</v>
      </c>
      <c r="W139" t="str">
        <f>IF(IFERROR(MATCH(V139, $V$53:V138, 0),0)&gt;0, "DUP","")</f>
        <v>DUP</v>
      </c>
    </row>
    <row r="140" spans="1:23" x14ac:dyDescent="0.2">
      <c r="A140" s="5">
        <f>MOD(ROW()-54,COUNTA(coords))+1</f>
        <v>11</v>
      </c>
      <c r="B140" s="5">
        <f>INDEX(aseq, MOD(ROW()-54,COUNTA(aseq))+1)</f>
        <v>2</v>
      </c>
      <c r="C140" s="5">
        <f>INDEX(hseq, MOD(ROW()-54,COUNTA(hseq))+1)</f>
        <v>0</v>
      </c>
      <c r="D140" s="5">
        <f>FLOOR((ROW()-54)/COUNTA(coords),1)+1</f>
        <v>5</v>
      </c>
      <c r="E140" s="5" t="str">
        <f ca="1">IFERROR(INDEX(resource, MATCH(B140&amp;","&amp;C140,coords,0)),"Sea")</f>
        <v>Wheat</v>
      </c>
      <c r="F140" s="5">
        <f ca="1">IFERROR(INDEX(strength, MATCH(B140&amp;","&amp;C140,coords,0)),0)</f>
        <v>3</v>
      </c>
      <c r="G140" s="5" t="str">
        <f t="shared" si="16"/>
        <v>2,0</v>
      </c>
      <c r="H140" s="5" t="str">
        <f t="shared" si="17"/>
        <v>1,-1</v>
      </c>
      <c r="I140" s="5" t="str">
        <f t="shared" si="18"/>
        <v>2,-1</v>
      </c>
      <c r="J140" s="5">
        <f>B140+INDEX($P$41:$T$46, MATCH($D140, $O$41:$O$46, 0), MATCH(J$53, $P$47:$T$47, 0))</f>
        <v>1</v>
      </c>
      <c r="K140" s="5">
        <f>C140+INDEX($P$41:$T$46, MATCH($D140, $O$41:$O$46, 0), MATCH(K$53, $P$47:$T$47, 0))</f>
        <v>-1</v>
      </c>
      <c r="L140" s="5">
        <f>INDEX($P$41:$U$46, MATCH($D140, $O$41:$O$46, 0), MATCH(L$53, $P$47:$U$47, 0))</f>
        <v>1</v>
      </c>
      <c r="M140" s="5" t="str">
        <f ca="1">IFERROR(INDEX(resource, MATCH(J140&amp;","&amp;K140,coords,0)),"Sea")</f>
        <v>Wheat</v>
      </c>
      <c r="N140" s="5">
        <f ca="1">IFERROR(INDEX(strength, MATCH(J140&amp;","&amp;K140,coords,0)),0)</f>
        <v>2</v>
      </c>
      <c r="O140" s="5">
        <f>B140+INDEX($P$41:$T$46, MATCH($D140, $O$41:$O$46, 0), MATCH(O$53, $P$47:$T$47, 0))</f>
        <v>2</v>
      </c>
      <c r="P140" s="5">
        <f>C140+INDEX($P$41:$T$46, MATCH($D140, $O$41:$O$46, 0), MATCH(P$53, $P$47:$T$47, 0))</f>
        <v>-1</v>
      </c>
      <c r="Q140" s="5">
        <f>INDEX($P$41:$U$46, MATCH($D140, $O$41:$O$46, 0), MATCH(Q$53, $P$47:$U$47, 0))</f>
        <v>3</v>
      </c>
      <c r="R140" s="5" t="str">
        <f>IFERROR(INDEX(resource, MATCH(O140&amp;","&amp;P140,coords,0)),"Sea")</f>
        <v>Sea</v>
      </c>
      <c r="S140" s="5">
        <f>IFERROR(INDEX(strength, MATCH(O140&amp;","&amp;P140,coords,0)),0)</f>
        <v>0</v>
      </c>
      <c r="T140" s="5">
        <f ca="1">F140+N140+S140</f>
        <v>5</v>
      </c>
      <c r="U140" s="5" t="str">
        <f ca="1">IFERROR(INDEX(port, MATCH(A140&amp;","&amp;D140, $AE$54:$AE$77, 0)),"")</f>
        <v/>
      </c>
      <c r="V140" t="str">
        <f t="array" ref="V140">INDEX($G140:$I140, MATCH(SMALL(COUNTIF($G140:$I140, "&lt;"&amp;$G140:$I140),1), COUNTIF($G140:$I140, "&lt;"&amp;$G140:$I140),0))&amp;"  "&amp;INDEX($G140:$I140, MATCH(SMALL(COUNTIF($G140:$I140, "&lt;"&amp;$G140:$I140),2), COUNTIF($G140:$I140, "&lt;"&amp;$G140:$I140),0))&amp;"  "&amp;INDEX($G140:$I140, MATCH(SMALL(COUNTIF($G140:$I140, "&lt;"&amp;$G140:$I140),3), COUNTIF($G140:$I140, "&lt;"&amp;$G140:$I140),0))</f>
        <v>1,-1  2,-1  2,0</v>
      </c>
      <c r="W140" t="str">
        <f>IF(IFERROR(MATCH(V140, $V$53:V139, 0),0)&gt;0, "DUP","")</f>
        <v>DUP</v>
      </c>
    </row>
    <row r="141" spans="1:23" x14ac:dyDescent="0.2">
      <c r="A141" s="5">
        <f>MOD(ROW()-54,COUNTA(coords))+1</f>
        <v>12</v>
      </c>
      <c r="B141" s="5">
        <f>INDEX(aseq, MOD(ROW()-54,COUNTA(aseq))+1)</f>
        <v>2</v>
      </c>
      <c r="C141" s="5">
        <f>INDEX(hseq, MOD(ROW()-54,COUNTA(hseq))+1)</f>
        <v>1</v>
      </c>
      <c r="D141" s="5">
        <f>FLOOR((ROW()-54)/COUNTA(coords),1)+1</f>
        <v>5</v>
      </c>
      <c r="E141" s="5" t="str">
        <f ca="1">IFERROR(INDEX(resource, MATCH(B141&amp;","&amp;C141,coords,0)),"Sea")</f>
        <v>Wood</v>
      </c>
      <c r="F141" s="5">
        <f ca="1">IFERROR(INDEX(strength, MATCH(B141&amp;","&amp;C141,coords,0)),0)</f>
        <v>5</v>
      </c>
      <c r="G141" s="5" t="str">
        <f t="shared" si="16"/>
        <v>2,1</v>
      </c>
      <c r="H141" s="5" t="str">
        <f t="shared" si="17"/>
        <v>1,0</v>
      </c>
      <c r="I141" s="5" t="str">
        <f t="shared" si="18"/>
        <v>2,0</v>
      </c>
      <c r="J141" s="5">
        <f>B141+INDEX($P$41:$T$46, MATCH($D141, $O$41:$O$46, 0), MATCH(J$53, $P$47:$T$47, 0))</f>
        <v>1</v>
      </c>
      <c r="K141" s="5">
        <f>C141+INDEX($P$41:$T$46, MATCH($D141, $O$41:$O$46, 0), MATCH(K$53, $P$47:$T$47, 0))</f>
        <v>0</v>
      </c>
      <c r="L141" s="5">
        <f>INDEX($P$41:$U$46, MATCH($D141, $O$41:$O$46, 0), MATCH(L$53, $P$47:$U$47, 0))</f>
        <v>1</v>
      </c>
      <c r="M141" s="5" t="str">
        <f ca="1">IFERROR(INDEX(resource, MATCH(J141&amp;","&amp;K141,coords,0)),"Sea")</f>
        <v>Brick</v>
      </c>
      <c r="N141" s="5">
        <f ca="1">IFERROR(INDEX(strength, MATCH(J141&amp;","&amp;K141,coords,0)),0)</f>
        <v>2</v>
      </c>
      <c r="O141" s="5">
        <f>B141+INDEX($P$41:$T$46, MATCH($D141, $O$41:$O$46, 0), MATCH(O$53, $P$47:$T$47, 0))</f>
        <v>2</v>
      </c>
      <c r="P141" s="5">
        <f>C141+INDEX($P$41:$T$46, MATCH($D141, $O$41:$O$46, 0), MATCH(P$53, $P$47:$T$47, 0))</f>
        <v>0</v>
      </c>
      <c r="Q141" s="5">
        <f>INDEX($P$41:$U$46, MATCH($D141, $O$41:$O$46, 0), MATCH(Q$53, $P$47:$U$47, 0))</f>
        <v>3</v>
      </c>
      <c r="R141" s="5" t="str">
        <f ca="1">IFERROR(INDEX(resource, MATCH(O141&amp;","&amp;P141,coords,0)),"Sea")</f>
        <v>Wheat</v>
      </c>
      <c r="S141" s="5">
        <f ca="1">IFERROR(INDEX(strength, MATCH(O141&amp;","&amp;P141,coords,0)),0)</f>
        <v>3</v>
      </c>
      <c r="T141" s="5">
        <f ca="1">F141+N141+S141</f>
        <v>10</v>
      </c>
      <c r="U141" s="5" t="str">
        <f ca="1">IFERROR(INDEX(port, MATCH(A141&amp;","&amp;D141, $AE$54:$AE$77, 0)),"")</f>
        <v/>
      </c>
      <c r="V141" t="str">
        <f t="array" ref="V141">INDEX($G141:$I141, MATCH(SMALL(COUNTIF($G141:$I141, "&lt;"&amp;$G141:$I141),1), COUNTIF($G141:$I141, "&lt;"&amp;$G141:$I141),0))&amp;"  "&amp;INDEX($G141:$I141, MATCH(SMALL(COUNTIF($G141:$I141, "&lt;"&amp;$G141:$I141),2), COUNTIF($G141:$I141, "&lt;"&amp;$G141:$I141),0))&amp;"  "&amp;INDEX($G141:$I141, MATCH(SMALL(COUNTIF($G141:$I141, "&lt;"&amp;$G141:$I141),3), COUNTIF($G141:$I141, "&lt;"&amp;$G141:$I141),0))</f>
        <v>1,0  2,0  2,1</v>
      </c>
      <c r="W141" t="str">
        <f>IF(IFERROR(MATCH(V141, $V$53:V140, 0),0)&gt;0, "DUP","")</f>
        <v>DUP</v>
      </c>
    </row>
    <row r="142" spans="1:23" x14ac:dyDescent="0.2">
      <c r="A142" s="5">
        <f>MOD(ROW()-54,COUNTA(coords))+1</f>
        <v>13</v>
      </c>
      <c r="B142" s="5">
        <f>INDEX(aseq, MOD(ROW()-54,COUNTA(aseq))+1)</f>
        <v>1</v>
      </c>
      <c r="C142" s="5">
        <f>INDEX(hseq, MOD(ROW()-54,COUNTA(hseq))+1)</f>
        <v>1</v>
      </c>
      <c r="D142" s="5">
        <f>FLOOR((ROW()-54)/COUNTA(coords),1)+1</f>
        <v>5</v>
      </c>
      <c r="E142" s="5" t="str">
        <f ca="1">IFERROR(INDEX(resource, MATCH(B142&amp;","&amp;C142,coords,0)),"Sea")</f>
        <v>Sheep</v>
      </c>
      <c r="F142" s="5">
        <f ca="1">IFERROR(INDEX(strength, MATCH(B142&amp;","&amp;C142,coords,0)),0)</f>
        <v>3</v>
      </c>
      <c r="G142" s="5" t="str">
        <f t="shared" si="16"/>
        <v>1,1</v>
      </c>
      <c r="H142" s="5" t="str">
        <f t="shared" si="17"/>
        <v>0,0</v>
      </c>
      <c r="I142" s="5" t="str">
        <f t="shared" si="18"/>
        <v>1,0</v>
      </c>
      <c r="J142" s="5">
        <f>B142+INDEX($P$41:$T$46, MATCH($D142, $O$41:$O$46, 0), MATCH(J$53, $P$47:$T$47, 0))</f>
        <v>0</v>
      </c>
      <c r="K142" s="5">
        <f>C142+INDEX($P$41:$T$46, MATCH($D142, $O$41:$O$46, 0), MATCH(K$53, $P$47:$T$47, 0))</f>
        <v>0</v>
      </c>
      <c r="L142" s="5">
        <f>INDEX($P$41:$U$46, MATCH($D142, $O$41:$O$46, 0), MATCH(L$53, $P$47:$U$47, 0))</f>
        <v>1</v>
      </c>
      <c r="M142" s="5" t="str">
        <f ca="1">IFERROR(INDEX(resource, MATCH(J142&amp;","&amp;K142,coords,0)),"Sea")</f>
        <v>Sheep</v>
      </c>
      <c r="N142" s="5">
        <f ca="1">IFERROR(INDEX(strength, MATCH(J142&amp;","&amp;K142,coords,0)),0)</f>
        <v>2</v>
      </c>
      <c r="O142" s="5">
        <f>B142+INDEX($P$41:$T$46, MATCH($D142, $O$41:$O$46, 0), MATCH(O$53, $P$47:$T$47, 0))</f>
        <v>1</v>
      </c>
      <c r="P142" s="5">
        <f>C142+INDEX($P$41:$T$46, MATCH($D142, $O$41:$O$46, 0), MATCH(P$53, $P$47:$T$47, 0))</f>
        <v>0</v>
      </c>
      <c r="Q142" s="5">
        <f>INDEX($P$41:$U$46, MATCH($D142, $O$41:$O$46, 0), MATCH(Q$53, $P$47:$U$47, 0))</f>
        <v>3</v>
      </c>
      <c r="R142" s="5" t="str">
        <f ca="1">IFERROR(INDEX(resource, MATCH(O142&amp;","&amp;P142,coords,0)),"Sea")</f>
        <v>Brick</v>
      </c>
      <c r="S142" s="5">
        <f ca="1">IFERROR(INDEX(strength, MATCH(O142&amp;","&amp;P142,coords,0)),0)</f>
        <v>2</v>
      </c>
      <c r="T142" s="5">
        <f ca="1">F142+N142+S142</f>
        <v>7</v>
      </c>
      <c r="U142" s="5" t="str">
        <f ca="1">IFERROR(INDEX(port, MATCH(A142&amp;","&amp;D142, $AE$54:$AE$77, 0)),"")</f>
        <v/>
      </c>
      <c r="V142" t="str">
        <f t="array" ref="V142">INDEX($G142:$I142, MATCH(SMALL(COUNTIF($G142:$I142, "&lt;"&amp;$G142:$I142),1), COUNTIF($G142:$I142, "&lt;"&amp;$G142:$I142),0))&amp;"  "&amp;INDEX($G142:$I142, MATCH(SMALL(COUNTIF($G142:$I142, "&lt;"&amp;$G142:$I142),2), COUNTIF($G142:$I142, "&lt;"&amp;$G142:$I142),0))&amp;"  "&amp;INDEX($G142:$I142, MATCH(SMALL(COUNTIF($G142:$I142, "&lt;"&amp;$G142:$I142),3), COUNTIF($G142:$I142, "&lt;"&amp;$G142:$I142),0))</f>
        <v>0,0  1,0  1,1</v>
      </c>
      <c r="W142" t="str">
        <f>IF(IFERROR(MATCH(V142, $V$53:V141, 0),0)&gt;0, "DUP","")</f>
        <v>DUP</v>
      </c>
    </row>
    <row r="143" spans="1:23" x14ac:dyDescent="0.2">
      <c r="A143" s="5">
        <f>MOD(ROW()-54,COUNTA(coords))+1</f>
        <v>14</v>
      </c>
      <c r="B143" s="5">
        <f>INDEX(aseq, MOD(ROW()-54,COUNTA(aseq))+1)</f>
        <v>0</v>
      </c>
      <c r="C143" s="5">
        <f>INDEX(hseq, MOD(ROW()-54,COUNTA(hseq))+1)</f>
        <v>1</v>
      </c>
      <c r="D143" s="5">
        <f>FLOOR((ROW()-54)/COUNTA(coords),1)+1</f>
        <v>5</v>
      </c>
      <c r="E143" s="5" t="str">
        <f ca="1">IFERROR(INDEX(resource, MATCH(B143&amp;","&amp;C143,coords,0)),"Sea")</f>
        <v>Wood</v>
      </c>
      <c r="F143" s="5">
        <f ca="1">IFERROR(INDEX(strength, MATCH(B143&amp;","&amp;C143,coords,0)),0)</f>
        <v>4</v>
      </c>
      <c r="G143" s="5" t="str">
        <f t="shared" si="16"/>
        <v>0,1</v>
      </c>
      <c r="H143" s="5" t="str">
        <f t="shared" si="17"/>
        <v>-1,0</v>
      </c>
      <c r="I143" s="5" t="str">
        <f t="shared" si="18"/>
        <v>0,0</v>
      </c>
      <c r="J143" s="5">
        <f>B143+INDEX($P$41:$T$46, MATCH($D143, $O$41:$O$46, 0), MATCH(J$53, $P$47:$T$47, 0))</f>
        <v>-1</v>
      </c>
      <c r="K143" s="5">
        <f>C143+INDEX($P$41:$T$46, MATCH($D143, $O$41:$O$46, 0), MATCH(K$53, $P$47:$T$47, 0))</f>
        <v>0</v>
      </c>
      <c r="L143" s="5">
        <f>INDEX($P$41:$U$46, MATCH($D143, $O$41:$O$46, 0), MATCH(L$53, $P$47:$U$47, 0))</f>
        <v>1</v>
      </c>
      <c r="M143" s="5" t="str">
        <f ca="1">IFERROR(INDEX(resource, MATCH(J143&amp;","&amp;K143,coords,0)),"Sea")</f>
        <v>Wood</v>
      </c>
      <c r="N143" s="5">
        <f ca="1">IFERROR(INDEX(strength, MATCH(J143&amp;","&amp;K143,coords,0)),0)</f>
        <v>3</v>
      </c>
      <c r="O143" s="5">
        <f>B143+INDEX($P$41:$T$46, MATCH($D143, $O$41:$O$46, 0), MATCH(O$53, $P$47:$T$47, 0))</f>
        <v>0</v>
      </c>
      <c r="P143" s="5">
        <f>C143+INDEX($P$41:$T$46, MATCH($D143, $O$41:$O$46, 0), MATCH(P$53, $P$47:$T$47, 0))</f>
        <v>0</v>
      </c>
      <c r="Q143" s="5">
        <f>INDEX($P$41:$U$46, MATCH($D143, $O$41:$O$46, 0), MATCH(Q$53, $P$47:$U$47, 0))</f>
        <v>3</v>
      </c>
      <c r="R143" s="5" t="str">
        <f ca="1">IFERROR(INDEX(resource, MATCH(O143&amp;","&amp;P143,coords,0)),"Sea")</f>
        <v>Sheep</v>
      </c>
      <c r="S143" s="5">
        <f ca="1">IFERROR(INDEX(strength, MATCH(O143&amp;","&amp;P143,coords,0)),0)</f>
        <v>2</v>
      </c>
      <c r="T143" s="5">
        <f ca="1">F143+N143+S143</f>
        <v>9</v>
      </c>
      <c r="U143" s="5" t="str">
        <f ca="1">IFERROR(INDEX(port, MATCH(A143&amp;","&amp;D143, $AE$54:$AE$77, 0)),"")</f>
        <v/>
      </c>
      <c r="V143" t="str">
        <f t="array" ref="V143">INDEX($G143:$I143, MATCH(SMALL(COUNTIF($G143:$I143, "&lt;"&amp;$G143:$I143),1), COUNTIF($G143:$I143, "&lt;"&amp;$G143:$I143),0))&amp;"  "&amp;INDEX($G143:$I143, MATCH(SMALL(COUNTIF($G143:$I143, "&lt;"&amp;$G143:$I143),2), COUNTIF($G143:$I143, "&lt;"&amp;$G143:$I143),0))&amp;"  "&amp;INDEX($G143:$I143, MATCH(SMALL(COUNTIF($G143:$I143, "&lt;"&amp;$G143:$I143),3), COUNTIF($G143:$I143, "&lt;"&amp;$G143:$I143),0))</f>
        <v>-1,0  0,0  0,1</v>
      </c>
      <c r="W143" t="str">
        <f>IF(IFERROR(MATCH(V143, $V$53:V142, 0),0)&gt;0, "DUP","")</f>
        <v>DUP</v>
      </c>
    </row>
    <row r="144" spans="1:23" x14ac:dyDescent="0.2">
      <c r="A144" s="5">
        <f>MOD(ROW()-54,COUNTA(coords))+1</f>
        <v>15</v>
      </c>
      <c r="B144" s="5">
        <f>INDEX(aseq, MOD(ROW()-54,COUNTA(aseq))+1)</f>
        <v>-1</v>
      </c>
      <c r="C144" s="5">
        <f>INDEX(hseq, MOD(ROW()-54,COUNTA(hseq))+1)</f>
        <v>0</v>
      </c>
      <c r="D144" s="5">
        <f>FLOOR((ROW()-54)/COUNTA(coords),1)+1</f>
        <v>5</v>
      </c>
      <c r="E144" s="5" t="str">
        <f ca="1">IFERROR(INDEX(resource, MATCH(B144&amp;","&amp;C144,coords,0)),"Sea")</f>
        <v>Wood</v>
      </c>
      <c r="F144" s="5">
        <f ca="1">IFERROR(INDEX(strength, MATCH(B144&amp;","&amp;C144,coords,0)),0)</f>
        <v>3</v>
      </c>
      <c r="G144" s="5" t="str">
        <f t="shared" si="16"/>
        <v>-1,0</v>
      </c>
      <c r="H144" s="5" t="str">
        <f t="shared" si="17"/>
        <v>-2,-1</v>
      </c>
      <c r="I144" s="5" t="str">
        <f t="shared" si="18"/>
        <v>-1,-1</v>
      </c>
      <c r="J144" s="5">
        <f>B144+INDEX($P$41:$T$46, MATCH($D144, $O$41:$O$46, 0), MATCH(J$53, $P$47:$T$47, 0))</f>
        <v>-2</v>
      </c>
      <c r="K144" s="5">
        <f>C144+INDEX($P$41:$T$46, MATCH($D144, $O$41:$O$46, 0), MATCH(K$53, $P$47:$T$47, 0))</f>
        <v>-1</v>
      </c>
      <c r="L144" s="5">
        <f>INDEX($P$41:$U$46, MATCH($D144, $O$41:$O$46, 0), MATCH(L$53, $P$47:$U$47, 0))</f>
        <v>1</v>
      </c>
      <c r="M144" s="5" t="str">
        <f ca="1">IFERROR(INDEX(resource, MATCH(J144&amp;","&amp;K144,coords,0)),"Sea")</f>
        <v>Sheep</v>
      </c>
      <c r="N144" s="5">
        <f ca="1">IFERROR(INDEX(strength, MATCH(J144&amp;","&amp;K144,coords,0)),0)</f>
        <v>5</v>
      </c>
      <c r="O144" s="5">
        <f>B144+INDEX($P$41:$T$46, MATCH($D144, $O$41:$O$46, 0), MATCH(O$53, $P$47:$T$47, 0))</f>
        <v>-1</v>
      </c>
      <c r="P144" s="5">
        <f>C144+INDEX($P$41:$T$46, MATCH($D144, $O$41:$O$46, 0), MATCH(P$53, $P$47:$T$47, 0))</f>
        <v>-1</v>
      </c>
      <c r="Q144" s="5">
        <f>INDEX($P$41:$U$46, MATCH($D144, $O$41:$O$46, 0), MATCH(Q$53, $P$47:$U$47, 0))</f>
        <v>3</v>
      </c>
      <c r="R144" s="5" t="str">
        <f ca="1">IFERROR(INDEX(resource, MATCH(O144&amp;","&amp;P144,coords,0)),"Sea")</f>
        <v>Wood</v>
      </c>
      <c r="S144" s="5">
        <f ca="1">IFERROR(INDEX(strength, MATCH(O144&amp;","&amp;P144,coords,0)),0)</f>
        <v>4</v>
      </c>
      <c r="T144" s="5">
        <f ca="1">F144+N144+S144</f>
        <v>12</v>
      </c>
      <c r="U144" s="5" t="str">
        <f ca="1">IFERROR(INDEX(port, MATCH(A144&amp;","&amp;D144, $AE$54:$AE$77, 0)),"")</f>
        <v/>
      </c>
      <c r="V144" t="str">
        <f t="array" ref="V144">INDEX($G144:$I144, MATCH(SMALL(COUNTIF($G144:$I144, "&lt;"&amp;$G144:$I144),1), COUNTIF($G144:$I144, "&lt;"&amp;$G144:$I144),0))&amp;"  "&amp;INDEX($G144:$I144, MATCH(SMALL(COUNTIF($G144:$I144, "&lt;"&amp;$G144:$I144),2), COUNTIF($G144:$I144, "&lt;"&amp;$G144:$I144),0))&amp;"  "&amp;INDEX($G144:$I144, MATCH(SMALL(COUNTIF($G144:$I144, "&lt;"&amp;$G144:$I144),3), COUNTIF($G144:$I144, "&lt;"&amp;$G144:$I144),0))</f>
        <v>-1,-1  -1,0  -2,-1</v>
      </c>
      <c r="W144" t="str">
        <f>IF(IFERROR(MATCH(V144, $V$53:V143, 0),0)&gt;0, "DUP","")</f>
        <v>DUP</v>
      </c>
    </row>
    <row r="145" spans="1:23" x14ac:dyDescent="0.2">
      <c r="A145" s="5">
        <f>MOD(ROW()-54,COUNTA(coords))+1</f>
        <v>16</v>
      </c>
      <c r="B145" s="5">
        <f>INDEX(aseq, MOD(ROW()-54,COUNTA(aseq))+1)</f>
        <v>-1</v>
      </c>
      <c r="C145" s="5">
        <f>INDEX(hseq, MOD(ROW()-54,COUNTA(hseq))+1)</f>
        <v>-1</v>
      </c>
      <c r="D145" s="5">
        <f>FLOOR((ROW()-54)/COUNTA(coords),1)+1</f>
        <v>5</v>
      </c>
      <c r="E145" s="5" t="str">
        <f ca="1">IFERROR(INDEX(resource, MATCH(B145&amp;","&amp;C145,coords,0)),"Sea")</f>
        <v>Wood</v>
      </c>
      <c r="F145" s="5">
        <f ca="1">IFERROR(INDEX(strength, MATCH(B145&amp;","&amp;C145,coords,0)),0)</f>
        <v>4</v>
      </c>
      <c r="G145" s="5" t="str">
        <f t="shared" si="16"/>
        <v>-1,-1</v>
      </c>
      <c r="H145" s="5" t="str">
        <f t="shared" si="17"/>
        <v>-2,-2</v>
      </c>
      <c r="I145" s="5" t="str">
        <f t="shared" si="18"/>
        <v>-1,-2</v>
      </c>
      <c r="J145" s="5">
        <f>B145+INDEX($P$41:$T$46, MATCH($D145, $O$41:$O$46, 0), MATCH(J$53, $P$47:$T$47, 0))</f>
        <v>-2</v>
      </c>
      <c r="K145" s="5">
        <f>C145+INDEX($P$41:$T$46, MATCH($D145, $O$41:$O$46, 0), MATCH(K$53, $P$47:$T$47, 0))</f>
        <v>-2</v>
      </c>
      <c r="L145" s="5">
        <f>INDEX($P$41:$U$46, MATCH($D145, $O$41:$O$46, 0), MATCH(L$53, $P$47:$U$47, 0))</f>
        <v>1</v>
      </c>
      <c r="M145" s="5" t="str">
        <f ca="1">IFERROR(INDEX(resource, MATCH(J145&amp;","&amp;K145,coords,0)),"Sea")</f>
        <v>Ore</v>
      </c>
      <c r="N145" s="5">
        <f ca="1">IFERROR(INDEX(strength, MATCH(J145&amp;","&amp;K145,coords,0)),0)</f>
        <v>3</v>
      </c>
      <c r="O145" s="5">
        <f>B145+INDEX($P$41:$T$46, MATCH($D145, $O$41:$O$46, 0), MATCH(O$53, $P$47:$T$47, 0))</f>
        <v>-1</v>
      </c>
      <c r="P145" s="5">
        <f>C145+INDEX($P$41:$T$46, MATCH($D145, $O$41:$O$46, 0), MATCH(P$53, $P$47:$T$47, 0))</f>
        <v>-2</v>
      </c>
      <c r="Q145" s="5">
        <f>INDEX($P$41:$U$46, MATCH($D145, $O$41:$O$46, 0), MATCH(Q$53, $P$47:$U$47, 0))</f>
        <v>3</v>
      </c>
      <c r="R145" s="5" t="str">
        <f ca="1">IFERROR(INDEX(resource, MATCH(O145&amp;","&amp;P145,coords,0)),"Sea")</f>
        <v>Ore</v>
      </c>
      <c r="S145" s="5">
        <f ca="1">IFERROR(INDEX(strength, MATCH(O145&amp;","&amp;P145,coords,0)),0)</f>
        <v>4</v>
      </c>
      <c r="T145" s="5">
        <f ca="1">F145+N145+S145</f>
        <v>11</v>
      </c>
      <c r="U145" s="5" t="str">
        <f ca="1">IFERROR(INDEX(port, MATCH(A145&amp;","&amp;D145, $AE$54:$AE$77, 0)),"")</f>
        <v/>
      </c>
      <c r="V145" t="str">
        <f t="array" ref="V145">INDEX($G145:$I145, MATCH(SMALL(COUNTIF($G145:$I145, "&lt;"&amp;$G145:$I145),1), COUNTIF($G145:$I145, "&lt;"&amp;$G145:$I145),0))&amp;"  "&amp;INDEX($G145:$I145, MATCH(SMALL(COUNTIF($G145:$I145, "&lt;"&amp;$G145:$I145),2), COUNTIF($G145:$I145, "&lt;"&amp;$G145:$I145),0))&amp;"  "&amp;INDEX($G145:$I145, MATCH(SMALL(COUNTIF($G145:$I145, "&lt;"&amp;$G145:$I145),3), COUNTIF($G145:$I145, "&lt;"&amp;$G145:$I145),0))</f>
        <v>-1,-1  -1,-2  -2,-2</v>
      </c>
      <c r="W145" t="str">
        <f>IF(IFERROR(MATCH(V145, $V$53:V144, 0),0)&gt;0, "DUP","")</f>
        <v>DUP</v>
      </c>
    </row>
    <row r="146" spans="1:23" x14ac:dyDescent="0.2">
      <c r="A146" s="5">
        <f>MOD(ROW()-54,COUNTA(coords))+1</f>
        <v>17</v>
      </c>
      <c r="B146" s="5">
        <f>INDEX(aseq, MOD(ROW()-54,COUNTA(aseq))+1)</f>
        <v>0</v>
      </c>
      <c r="C146" s="5">
        <f>INDEX(hseq, MOD(ROW()-54,COUNTA(hseq))+1)</f>
        <v>-1</v>
      </c>
      <c r="D146" s="5">
        <f>FLOOR((ROW()-54)/COUNTA(coords),1)+1</f>
        <v>5</v>
      </c>
      <c r="E146" s="5" t="str">
        <f ca="1">IFERROR(INDEX(resource, MATCH(B146&amp;","&amp;C146,coords,0)),"Sea")</f>
        <v>Brick</v>
      </c>
      <c r="F146" s="5">
        <f ca="1">IFERROR(INDEX(strength, MATCH(B146&amp;","&amp;C146,coords,0)),0)</f>
        <v>5</v>
      </c>
      <c r="G146" s="5" t="str">
        <f t="shared" si="16"/>
        <v>0,-1</v>
      </c>
      <c r="H146" s="5" t="str">
        <f t="shared" si="17"/>
        <v>-1,-2</v>
      </c>
      <c r="I146" s="5" t="str">
        <f t="shared" si="18"/>
        <v>0,-2</v>
      </c>
      <c r="J146" s="5">
        <f>B146+INDEX($P$41:$T$46, MATCH($D146, $O$41:$O$46, 0), MATCH(J$53, $P$47:$T$47, 0))</f>
        <v>-1</v>
      </c>
      <c r="K146" s="5">
        <f>C146+INDEX($P$41:$T$46, MATCH($D146, $O$41:$O$46, 0), MATCH(K$53, $P$47:$T$47, 0))</f>
        <v>-2</v>
      </c>
      <c r="L146" s="5">
        <f>INDEX($P$41:$U$46, MATCH($D146, $O$41:$O$46, 0), MATCH(L$53, $P$47:$U$47, 0))</f>
        <v>1</v>
      </c>
      <c r="M146" s="5" t="str">
        <f ca="1">IFERROR(INDEX(resource, MATCH(J146&amp;","&amp;K146,coords,0)),"Sea")</f>
        <v>Ore</v>
      </c>
      <c r="N146" s="5">
        <f ca="1">IFERROR(INDEX(strength, MATCH(J146&amp;","&amp;K146,coords,0)),0)</f>
        <v>4</v>
      </c>
      <c r="O146" s="5">
        <f>B146+INDEX($P$41:$T$46, MATCH($D146, $O$41:$O$46, 0), MATCH(O$53, $P$47:$T$47, 0))</f>
        <v>0</v>
      </c>
      <c r="P146" s="5">
        <f>C146+INDEX($P$41:$T$46, MATCH($D146, $O$41:$O$46, 0), MATCH(P$53, $P$47:$T$47, 0))</f>
        <v>-2</v>
      </c>
      <c r="Q146" s="5">
        <f>INDEX($P$41:$U$46, MATCH($D146, $O$41:$O$46, 0), MATCH(Q$53, $P$47:$U$47, 0))</f>
        <v>3</v>
      </c>
      <c r="R146" s="5" t="str">
        <f ca="1">IFERROR(INDEX(resource, MATCH(O146&amp;","&amp;P146,coords,0)),"Sea")</f>
        <v>Brick</v>
      </c>
      <c r="S146" s="5">
        <f ca="1">IFERROR(INDEX(strength, MATCH(O146&amp;","&amp;P146,coords,0)),0)</f>
        <v>1</v>
      </c>
      <c r="T146" s="5">
        <f ca="1">F146+N146+S146</f>
        <v>10</v>
      </c>
      <c r="U146" s="5" t="str">
        <f ca="1">IFERROR(INDEX(port, MATCH(A146&amp;","&amp;D146, $AE$54:$AE$77, 0)),"")</f>
        <v/>
      </c>
      <c r="V146" t="str">
        <f t="array" ref="V146">INDEX($G146:$I146, MATCH(SMALL(COUNTIF($G146:$I146, "&lt;"&amp;$G146:$I146),1), COUNTIF($G146:$I146, "&lt;"&amp;$G146:$I146),0))&amp;"  "&amp;INDEX($G146:$I146, MATCH(SMALL(COUNTIF($G146:$I146, "&lt;"&amp;$G146:$I146),2), COUNTIF($G146:$I146, "&lt;"&amp;$G146:$I146),0))&amp;"  "&amp;INDEX($G146:$I146, MATCH(SMALL(COUNTIF($G146:$I146, "&lt;"&amp;$G146:$I146),3), COUNTIF($G146:$I146, "&lt;"&amp;$G146:$I146),0))</f>
        <v>-1,-2  0,-1  0,-2</v>
      </c>
      <c r="W146" t="str">
        <f>IF(IFERROR(MATCH(V146, $V$53:V145, 0),0)&gt;0, "DUP","")</f>
        <v>DUP</v>
      </c>
    </row>
    <row r="147" spans="1:23" x14ac:dyDescent="0.2">
      <c r="A147" s="5">
        <f>MOD(ROW()-54,COUNTA(coords))+1</f>
        <v>18</v>
      </c>
      <c r="B147" s="5">
        <f>INDEX(aseq, MOD(ROW()-54,COUNTA(aseq))+1)</f>
        <v>1</v>
      </c>
      <c r="C147" s="5">
        <f>INDEX(hseq, MOD(ROW()-54,COUNTA(hseq))+1)</f>
        <v>0</v>
      </c>
      <c r="D147" s="5">
        <f>FLOOR((ROW()-54)/COUNTA(coords),1)+1</f>
        <v>5</v>
      </c>
      <c r="E147" s="5" t="str">
        <f ca="1">IFERROR(INDEX(resource, MATCH(B147&amp;","&amp;C147,coords,0)),"Sea")</f>
        <v>Brick</v>
      </c>
      <c r="F147" s="5">
        <f ca="1">IFERROR(INDEX(strength, MATCH(B147&amp;","&amp;C147,coords,0)),0)</f>
        <v>2</v>
      </c>
      <c r="G147" s="5" t="str">
        <f t="shared" si="16"/>
        <v>1,0</v>
      </c>
      <c r="H147" s="5" t="str">
        <f t="shared" si="17"/>
        <v>0,-1</v>
      </c>
      <c r="I147" s="5" t="str">
        <f t="shared" si="18"/>
        <v>1,-1</v>
      </c>
      <c r="J147" s="5">
        <f>B147+INDEX($P$41:$T$46, MATCH($D147, $O$41:$O$46, 0), MATCH(J$53, $P$47:$T$47, 0))</f>
        <v>0</v>
      </c>
      <c r="K147" s="5">
        <f>C147+INDEX($P$41:$T$46, MATCH($D147, $O$41:$O$46, 0), MATCH(K$53, $P$47:$T$47, 0))</f>
        <v>-1</v>
      </c>
      <c r="L147" s="5">
        <f>INDEX($P$41:$U$46, MATCH($D147, $O$41:$O$46, 0), MATCH(L$53, $P$47:$U$47, 0))</f>
        <v>1</v>
      </c>
      <c r="M147" s="5" t="str">
        <f ca="1">IFERROR(INDEX(resource, MATCH(J147&amp;","&amp;K147,coords,0)),"Sea")</f>
        <v>Brick</v>
      </c>
      <c r="N147" s="5">
        <f ca="1">IFERROR(INDEX(strength, MATCH(J147&amp;","&amp;K147,coords,0)),0)</f>
        <v>5</v>
      </c>
      <c r="O147" s="5">
        <f>B147+INDEX($P$41:$T$46, MATCH($D147, $O$41:$O$46, 0), MATCH(O$53, $P$47:$T$47, 0))</f>
        <v>1</v>
      </c>
      <c r="P147" s="5">
        <f>C147+INDEX($P$41:$T$46, MATCH($D147, $O$41:$O$46, 0), MATCH(P$53, $P$47:$T$47, 0))</f>
        <v>-1</v>
      </c>
      <c r="Q147" s="5">
        <f>INDEX($P$41:$U$46, MATCH($D147, $O$41:$O$46, 0), MATCH(Q$53, $P$47:$U$47, 0))</f>
        <v>3</v>
      </c>
      <c r="R147" s="5" t="str">
        <f ca="1">IFERROR(INDEX(resource, MATCH(O147&amp;","&amp;P147,coords,0)),"Sea")</f>
        <v>Wheat</v>
      </c>
      <c r="S147" s="5">
        <f ca="1">IFERROR(INDEX(strength, MATCH(O147&amp;","&amp;P147,coords,0)),0)</f>
        <v>2</v>
      </c>
      <c r="T147" s="5">
        <f ca="1">F147+N147+S147</f>
        <v>9</v>
      </c>
      <c r="U147" s="5" t="str">
        <f ca="1">IFERROR(INDEX(port, MATCH(A147&amp;","&amp;D147, $AE$54:$AE$77, 0)),"")</f>
        <v/>
      </c>
      <c r="V147" t="str">
        <f t="array" ref="V147">INDEX($G147:$I147, MATCH(SMALL(COUNTIF($G147:$I147, "&lt;"&amp;$G147:$I147),1), COUNTIF($G147:$I147, "&lt;"&amp;$G147:$I147),0))&amp;"  "&amp;INDEX($G147:$I147, MATCH(SMALL(COUNTIF($G147:$I147, "&lt;"&amp;$G147:$I147),2), COUNTIF($G147:$I147, "&lt;"&amp;$G147:$I147),0))&amp;"  "&amp;INDEX($G147:$I147, MATCH(SMALL(COUNTIF($G147:$I147, "&lt;"&amp;$G147:$I147),3), COUNTIF($G147:$I147, "&lt;"&amp;$G147:$I147),0))</f>
        <v>0,-1  1,-1  1,0</v>
      </c>
      <c r="W147" t="str">
        <f>IF(IFERROR(MATCH(V147, $V$53:V146, 0),0)&gt;0, "DUP","")</f>
        <v>DUP</v>
      </c>
    </row>
    <row r="148" spans="1:23" x14ac:dyDescent="0.2">
      <c r="A148" s="5">
        <f>MOD(ROW()-54,COUNTA(coords))+1</f>
        <v>19</v>
      </c>
      <c r="B148" s="5">
        <f>INDEX(aseq, MOD(ROW()-54,COUNTA(aseq))+1)</f>
        <v>0</v>
      </c>
      <c r="C148" s="5">
        <f>INDEX(hseq, MOD(ROW()-54,COUNTA(hseq))+1)</f>
        <v>0</v>
      </c>
      <c r="D148" s="5">
        <f>FLOOR((ROW()-54)/COUNTA(coords),1)+1</f>
        <v>5</v>
      </c>
      <c r="E148" s="5" t="str">
        <f ca="1">IFERROR(INDEX(resource, MATCH(B148&amp;","&amp;C148,coords,0)),"Sea")</f>
        <v>Sheep</v>
      </c>
      <c r="F148" s="5">
        <f ca="1">IFERROR(INDEX(strength, MATCH(B148&amp;","&amp;C148,coords,0)),0)</f>
        <v>2</v>
      </c>
      <c r="G148" s="5" t="str">
        <f t="shared" si="16"/>
        <v>0,0</v>
      </c>
      <c r="H148" s="5" t="str">
        <f t="shared" si="17"/>
        <v>-1,-1</v>
      </c>
      <c r="I148" s="5" t="str">
        <f t="shared" si="18"/>
        <v>0,-1</v>
      </c>
      <c r="J148" s="5">
        <f>B148+INDEX($P$41:$T$46, MATCH($D148, $O$41:$O$46, 0), MATCH(J$53, $P$47:$T$47, 0))</f>
        <v>-1</v>
      </c>
      <c r="K148" s="5">
        <f>C148+INDEX($P$41:$T$46, MATCH($D148, $O$41:$O$46, 0), MATCH(K$53, $P$47:$T$47, 0))</f>
        <v>-1</v>
      </c>
      <c r="L148" s="5">
        <f>INDEX($P$41:$U$46, MATCH($D148, $O$41:$O$46, 0), MATCH(L$53, $P$47:$U$47, 0))</f>
        <v>1</v>
      </c>
      <c r="M148" s="5" t="str">
        <f ca="1">IFERROR(INDEX(resource, MATCH(J148&amp;","&amp;K148,coords,0)),"Sea")</f>
        <v>Wood</v>
      </c>
      <c r="N148" s="5">
        <f ca="1">IFERROR(INDEX(strength, MATCH(J148&amp;","&amp;K148,coords,0)),0)</f>
        <v>4</v>
      </c>
      <c r="O148" s="5">
        <f>B148+INDEX($P$41:$T$46, MATCH($D148, $O$41:$O$46, 0), MATCH(O$53, $P$47:$T$47, 0))</f>
        <v>0</v>
      </c>
      <c r="P148" s="5">
        <f>C148+INDEX($P$41:$T$46, MATCH($D148, $O$41:$O$46, 0), MATCH(P$53, $P$47:$T$47, 0))</f>
        <v>-1</v>
      </c>
      <c r="Q148" s="5">
        <f>INDEX($P$41:$U$46, MATCH($D148, $O$41:$O$46, 0), MATCH(Q$53, $P$47:$U$47, 0))</f>
        <v>3</v>
      </c>
      <c r="R148" s="5" t="str">
        <f ca="1">IFERROR(INDEX(resource, MATCH(O148&amp;","&amp;P148,coords,0)),"Sea")</f>
        <v>Brick</v>
      </c>
      <c r="S148" s="5">
        <f ca="1">IFERROR(INDEX(strength, MATCH(O148&amp;","&amp;P148,coords,0)),0)</f>
        <v>5</v>
      </c>
      <c r="T148" s="5">
        <f ca="1">F148+N148+S148</f>
        <v>11</v>
      </c>
      <c r="U148" s="5" t="str">
        <f ca="1">IFERROR(INDEX(port, MATCH(A148&amp;","&amp;D148, $AE$54:$AE$77, 0)),"")</f>
        <v/>
      </c>
      <c r="V148" t="str">
        <f t="array" ref="V148">INDEX($G148:$I148, MATCH(SMALL(COUNTIF($G148:$I148, "&lt;"&amp;$G148:$I148),1), COUNTIF($G148:$I148, "&lt;"&amp;$G148:$I148),0))&amp;"  "&amp;INDEX($G148:$I148, MATCH(SMALL(COUNTIF($G148:$I148, "&lt;"&amp;$G148:$I148),2), COUNTIF($G148:$I148, "&lt;"&amp;$G148:$I148),0))&amp;"  "&amp;INDEX($G148:$I148, MATCH(SMALL(COUNTIF($G148:$I148, "&lt;"&amp;$G148:$I148),3), COUNTIF($G148:$I148, "&lt;"&amp;$G148:$I148),0))</f>
        <v>-1,-1  0,-1  0,0</v>
      </c>
      <c r="W148" t="str">
        <f>IF(IFERROR(MATCH(V148, $V$53:V147, 0),0)&gt;0, "DUP","")</f>
        <v>DUP</v>
      </c>
    </row>
    <row r="149" spans="1:23" x14ac:dyDescent="0.2">
      <c r="A149" s="5">
        <f>MOD(ROW()-54,COUNTA(coords))+1</f>
        <v>1</v>
      </c>
      <c r="B149" s="5">
        <f>INDEX(aseq, MOD(ROW()-54,COUNTA(aseq))+1)</f>
        <v>2</v>
      </c>
      <c r="C149" s="5">
        <f>INDEX(hseq, MOD(ROW()-54,COUNTA(hseq))+1)</f>
        <v>2</v>
      </c>
      <c r="D149" s="5">
        <f>FLOOR((ROW()-54)/COUNTA(coords),1)+1</f>
        <v>6</v>
      </c>
      <c r="E149" s="5" t="str">
        <f ca="1">IFERROR(INDEX(resource, MATCH(B149&amp;","&amp;C149,coords,0)),"Sea")</f>
        <v>Ore</v>
      </c>
      <c r="F149" s="5">
        <f ca="1">IFERROR(INDEX(strength, MATCH(B149&amp;","&amp;C149,coords,0)),0)</f>
        <v>4</v>
      </c>
      <c r="G149" s="5" t="str">
        <f t="shared" si="16"/>
        <v>2,2</v>
      </c>
      <c r="H149" s="5" t="str">
        <f t="shared" si="17"/>
        <v>2,1</v>
      </c>
      <c r="I149" s="5" t="str">
        <f t="shared" si="18"/>
        <v>3,2</v>
      </c>
      <c r="J149" s="5">
        <f>B149+INDEX($P$41:$T$46, MATCH($D149, $O$41:$O$46, 0), MATCH(J$53, $P$47:$T$47, 0))</f>
        <v>2</v>
      </c>
      <c r="K149" s="5">
        <f>C149+INDEX($P$41:$T$46, MATCH($D149, $O$41:$O$46, 0), MATCH(K$53, $P$47:$T$47, 0))</f>
        <v>1</v>
      </c>
      <c r="L149" s="5">
        <f>INDEX($P$41:$U$46, MATCH($D149, $O$41:$O$46, 0), MATCH(L$53, $P$47:$U$47, 0))</f>
        <v>2</v>
      </c>
      <c r="M149" s="5" t="str">
        <f ca="1">IFERROR(INDEX(resource, MATCH(J149&amp;","&amp;K149,coords,0)),"Sea")</f>
        <v>Wood</v>
      </c>
      <c r="N149" s="5">
        <f ca="1">IFERROR(INDEX(strength, MATCH(J149&amp;","&amp;K149,coords,0)),0)</f>
        <v>5</v>
      </c>
      <c r="O149" s="5">
        <f>B149+INDEX($P$41:$T$46, MATCH($D149, $O$41:$O$46, 0), MATCH(O$53, $P$47:$T$47, 0))</f>
        <v>3</v>
      </c>
      <c r="P149" s="5">
        <f>C149+INDEX($P$41:$T$46, MATCH($D149, $O$41:$O$46, 0), MATCH(P$53, $P$47:$T$47, 0))</f>
        <v>2</v>
      </c>
      <c r="Q149" s="5">
        <f>INDEX($P$41:$U$46, MATCH($D149, $O$41:$O$46, 0), MATCH(Q$53, $P$47:$U$47, 0))</f>
        <v>4</v>
      </c>
      <c r="R149" s="5" t="str">
        <f>IFERROR(INDEX(resource, MATCH(O149&amp;","&amp;P149,coords,0)),"Sea")</f>
        <v>Sea</v>
      </c>
      <c r="S149" s="5">
        <f>IFERROR(INDEX(strength, MATCH(O149&amp;","&amp;P149,coords,0)),0)</f>
        <v>0</v>
      </c>
      <c r="T149" s="5">
        <f ca="1">F149+N149+S149</f>
        <v>9</v>
      </c>
      <c r="U149" s="5" t="str">
        <f ca="1">IFERROR(INDEX(port, MATCH(A149&amp;","&amp;D149, $AE$54:$AE$77, 0)),"")</f>
        <v>Random</v>
      </c>
      <c r="V149" t="str">
        <f t="array" ref="V149">INDEX($G149:$I149, MATCH(SMALL(COUNTIF($G149:$I149, "&lt;"&amp;$G149:$I149),1), COUNTIF($G149:$I149, "&lt;"&amp;$G149:$I149),0))&amp;"  "&amp;INDEX($G149:$I149, MATCH(SMALL(COUNTIF($G149:$I149, "&lt;"&amp;$G149:$I149),2), COUNTIF($G149:$I149, "&lt;"&amp;$G149:$I149),0))&amp;"  "&amp;INDEX($G149:$I149, MATCH(SMALL(COUNTIF($G149:$I149, "&lt;"&amp;$G149:$I149),3), COUNTIF($G149:$I149, "&lt;"&amp;$G149:$I149),0))</f>
        <v>2,1  2,2  3,2</v>
      </c>
      <c r="W149" t="str">
        <f>IF(IFERROR(MATCH(V149, $V$53:V148, 0),0)&gt;0, "DUP","")</f>
        <v>DUP</v>
      </c>
    </row>
    <row r="150" spans="1:23" x14ac:dyDescent="0.2">
      <c r="A150" s="5">
        <f>MOD(ROW()-54,COUNTA(coords))+1</f>
        <v>2</v>
      </c>
      <c r="B150" s="5">
        <f>INDEX(aseq, MOD(ROW()-54,COUNTA(aseq))+1)</f>
        <v>1</v>
      </c>
      <c r="C150" s="5">
        <f>INDEX(hseq, MOD(ROW()-54,COUNTA(hseq))+1)</f>
        <v>2</v>
      </c>
      <c r="D150" s="5">
        <f>FLOOR((ROW()-54)/COUNTA(coords),1)+1</f>
        <v>6</v>
      </c>
      <c r="E150" s="5" t="str">
        <f ca="1">IFERROR(INDEX(resource, MATCH(B150&amp;","&amp;C150,coords,0)),"Sea")</f>
        <v>Wheat</v>
      </c>
      <c r="F150" s="5">
        <f ca="1">IFERROR(INDEX(strength, MATCH(B150&amp;","&amp;C150,coords,0)),0)</f>
        <v>1</v>
      </c>
      <c r="G150" s="5" t="str">
        <f t="shared" si="16"/>
        <v>1,2</v>
      </c>
      <c r="H150" s="5" t="str">
        <f t="shared" si="17"/>
        <v>1,1</v>
      </c>
      <c r="I150" s="5" t="str">
        <f t="shared" si="18"/>
        <v>2,2</v>
      </c>
      <c r="J150" s="5">
        <f>B150+INDEX($P$41:$T$46, MATCH($D150, $O$41:$O$46, 0), MATCH(J$53, $P$47:$T$47, 0))</f>
        <v>1</v>
      </c>
      <c r="K150" s="5">
        <f>C150+INDEX($P$41:$T$46, MATCH($D150, $O$41:$O$46, 0), MATCH(K$53, $P$47:$T$47, 0))</f>
        <v>1</v>
      </c>
      <c r="L150" s="5">
        <f>INDEX($P$41:$U$46, MATCH($D150, $O$41:$O$46, 0), MATCH(L$53, $P$47:$U$47, 0))</f>
        <v>2</v>
      </c>
      <c r="M150" s="5" t="str">
        <f ca="1">IFERROR(INDEX(resource, MATCH(J150&amp;","&amp;K150,coords,0)),"Sea")</f>
        <v>Sheep</v>
      </c>
      <c r="N150" s="5">
        <f ca="1">IFERROR(INDEX(strength, MATCH(J150&amp;","&amp;K150,coords,0)),0)</f>
        <v>3</v>
      </c>
      <c r="O150" s="5">
        <f>B150+INDEX($P$41:$T$46, MATCH($D150, $O$41:$O$46, 0), MATCH(O$53, $P$47:$T$47, 0))</f>
        <v>2</v>
      </c>
      <c r="P150" s="5">
        <f>C150+INDEX($P$41:$T$46, MATCH($D150, $O$41:$O$46, 0), MATCH(P$53, $P$47:$T$47, 0))</f>
        <v>2</v>
      </c>
      <c r="Q150" s="5">
        <f>INDEX($P$41:$U$46, MATCH($D150, $O$41:$O$46, 0), MATCH(Q$53, $P$47:$U$47, 0))</f>
        <v>4</v>
      </c>
      <c r="R150" s="5" t="str">
        <f ca="1">IFERROR(INDEX(resource, MATCH(O150&amp;","&amp;P150,coords,0)),"Sea")</f>
        <v>Ore</v>
      </c>
      <c r="S150" s="5">
        <f ca="1">IFERROR(INDEX(strength, MATCH(O150&amp;","&amp;P150,coords,0)),0)</f>
        <v>4</v>
      </c>
      <c r="T150" s="5">
        <f ca="1">F150+N150+S150</f>
        <v>8</v>
      </c>
      <c r="U150" s="5" t="str">
        <f ca="1">IFERROR(INDEX(port, MATCH(A150&amp;","&amp;D150, $AE$54:$AE$77, 0)),"")</f>
        <v/>
      </c>
      <c r="V150" t="str">
        <f t="array" ref="V150">INDEX($G150:$I150, MATCH(SMALL(COUNTIF($G150:$I150, "&lt;"&amp;$G150:$I150),1), COUNTIF($G150:$I150, "&lt;"&amp;$G150:$I150),0))&amp;"  "&amp;INDEX($G150:$I150, MATCH(SMALL(COUNTIF($G150:$I150, "&lt;"&amp;$G150:$I150),2), COUNTIF($G150:$I150, "&lt;"&amp;$G150:$I150),0))&amp;"  "&amp;INDEX($G150:$I150, MATCH(SMALL(COUNTIF($G150:$I150, "&lt;"&amp;$G150:$I150),3), COUNTIF($G150:$I150, "&lt;"&amp;$G150:$I150),0))</f>
        <v>1,1  1,2  2,2</v>
      </c>
      <c r="W150" t="str">
        <f>IF(IFERROR(MATCH(V150, $V$53:V149, 0),0)&gt;0, "DUP","")</f>
        <v>DUP</v>
      </c>
    </row>
    <row r="151" spans="1:23" x14ac:dyDescent="0.2">
      <c r="A151" s="5">
        <f>MOD(ROW()-54,COUNTA(coords))+1</f>
        <v>3</v>
      </c>
      <c r="B151" s="5">
        <f>INDEX(aseq, MOD(ROW()-54,COUNTA(aseq))+1)</f>
        <v>0</v>
      </c>
      <c r="C151" s="5">
        <f>INDEX(hseq, MOD(ROW()-54,COUNTA(hseq))+1)</f>
        <v>2</v>
      </c>
      <c r="D151" s="5">
        <f>FLOOR((ROW()-54)/COUNTA(coords),1)+1</f>
        <v>6</v>
      </c>
      <c r="E151" s="5" t="str">
        <f ca="1">IFERROR(INDEX(resource, MATCH(B151&amp;","&amp;C151,coords,0)),"Sea")</f>
        <v>Wheat</v>
      </c>
      <c r="F151" s="5">
        <f ca="1">IFERROR(INDEX(strength, MATCH(B151&amp;","&amp;C151,coords,0)),0)</f>
        <v>5</v>
      </c>
      <c r="G151" s="5" t="str">
        <f t="shared" si="16"/>
        <v>0,2</v>
      </c>
      <c r="H151" s="5" t="str">
        <f t="shared" si="17"/>
        <v>0,1</v>
      </c>
      <c r="I151" s="5" t="str">
        <f t="shared" si="18"/>
        <v>1,2</v>
      </c>
      <c r="J151" s="5">
        <f>B151+INDEX($P$41:$T$46, MATCH($D151, $O$41:$O$46, 0), MATCH(J$53, $P$47:$T$47, 0))</f>
        <v>0</v>
      </c>
      <c r="K151" s="5">
        <f>C151+INDEX($P$41:$T$46, MATCH($D151, $O$41:$O$46, 0), MATCH(K$53, $P$47:$T$47, 0))</f>
        <v>1</v>
      </c>
      <c r="L151" s="5">
        <f>INDEX($P$41:$U$46, MATCH($D151, $O$41:$O$46, 0), MATCH(L$53, $P$47:$U$47, 0))</f>
        <v>2</v>
      </c>
      <c r="M151" s="5" t="str">
        <f ca="1">IFERROR(INDEX(resource, MATCH(J151&amp;","&amp;K151,coords,0)),"Sea")</f>
        <v>Wood</v>
      </c>
      <c r="N151" s="5">
        <f ca="1">IFERROR(INDEX(strength, MATCH(J151&amp;","&amp;K151,coords,0)),0)</f>
        <v>4</v>
      </c>
      <c r="O151" s="5">
        <f>B151+INDEX($P$41:$T$46, MATCH($D151, $O$41:$O$46, 0), MATCH(O$53, $P$47:$T$47, 0))</f>
        <v>1</v>
      </c>
      <c r="P151" s="5">
        <f>C151+INDEX($P$41:$T$46, MATCH($D151, $O$41:$O$46, 0), MATCH(P$53, $P$47:$T$47, 0))</f>
        <v>2</v>
      </c>
      <c r="Q151" s="5">
        <f>INDEX($P$41:$U$46, MATCH($D151, $O$41:$O$46, 0), MATCH(Q$53, $P$47:$U$47, 0))</f>
        <v>4</v>
      </c>
      <c r="R151" s="5" t="str">
        <f ca="1">IFERROR(INDEX(resource, MATCH(O151&amp;","&amp;P151,coords,0)),"Sea")</f>
        <v>Wheat</v>
      </c>
      <c r="S151" s="5">
        <f ca="1">IFERROR(INDEX(strength, MATCH(O151&amp;","&amp;P151,coords,0)),0)</f>
        <v>1</v>
      </c>
      <c r="T151" s="5">
        <f ca="1">F151+N151+S151</f>
        <v>10</v>
      </c>
      <c r="U151" s="5" t="str">
        <f ca="1">IFERROR(INDEX(port, MATCH(A151&amp;","&amp;D151, $AE$54:$AE$77, 0)),"")</f>
        <v/>
      </c>
      <c r="V151" t="str">
        <f t="array" ref="V151">INDEX($G151:$I151, MATCH(SMALL(COUNTIF($G151:$I151, "&lt;"&amp;$G151:$I151),1), COUNTIF($G151:$I151, "&lt;"&amp;$G151:$I151),0))&amp;"  "&amp;INDEX($G151:$I151, MATCH(SMALL(COUNTIF($G151:$I151, "&lt;"&amp;$G151:$I151),2), COUNTIF($G151:$I151, "&lt;"&amp;$G151:$I151),0))&amp;"  "&amp;INDEX($G151:$I151, MATCH(SMALL(COUNTIF($G151:$I151, "&lt;"&amp;$G151:$I151),3), COUNTIF($G151:$I151, "&lt;"&amp;$G151:$I151),0))</f>
        <v>0,1  0,2  1,2</v>
      </c>
      <c r="W151" t="str">
        <f>IF(IFERROR(MATCH(V151, $V$53:V150, 0),0)&gt;0, "DUP","")</f>
        <v>DUP</v>
      </c>
    </row>
    <row r="152" spans="1:23" x14ac:dyDescent="0.2">
      <c r="A152" s="5">
        <f>MOD(ROW()-54,COUNTA(coords))+1</f>
        <v>4</v>
      </c>
      <c r="B152" s="5">
        <f>INDEX(aseq, MOD(ROW()-54,COUNTA(aseq))+1)</f>
        <v>-1</v>
      </c>
      <c r="C152" s="5">
        <f>INDEX(hseq, MOD(ROW()-54,COUNTA(hseq))+1)</f>
        <v>1</v>
      </c>
      <c r="D152" s="5">
        <f>FLOOR((ROW()-54)/COUNTA(coords),1)+1</f>
        <v>6</v>
      </c>
      <c r="E152" s="5" t="str">
        <f ca="1">IFERROR(INDEX(resource, MATCH(B152&amp;","&amp;C152,coords,0)),"Sea")</f>
        <v>Desert</v>
      </c>
      <c r="F152" s="5">
        <f ca="1">IFERROR(INDEX(strength, MATCH(B152&amp;","&amp;C152,coords,0)),0)</f>
        <v>0</v>
      </c>
      <c r="G152" s="5" t="str">
        <f t="shared" si="16"/>
        <v>-1,1</v>
      </c>
      <c r="H152" s="5" t="str">
        <f t="shared" si="17"/>
        <v>-1,0</v>
      </c>
      <c r="I152" s="5" t="str">
        <f t="shared" si="18"/>
        <v>0,1</v>
      </c>
      <c r="J152" s="5">
        <f>B152+INDEX($P$41:$T$46, MATCH($D152, $O$41:$O$46, 0), MATCH(J$53, $P$47:$T$47, 0))</f>
        <v>-1</v>
      </c>
      <c r="K152" s="5">
        <f>C152+INDEX($P$41:$T$46, MATCH($D152, $O$41:$O$46, 0), MATCH(K$53, $P$47:$T$47, 0))</f>
        <v>0</v>
      </c>
      <c r="L152" s="5">
        <f>INDEX($P$41:$U$46, MATCH($D152, $O$41:$O$46, 0), MATCH(L$53, $P$47:$U$47, 0))</f>
        <v>2</v>
      </c>
      <c r="M152" s="5" t="str">
        <f ca="1">IFERROR(INDEX(resource, MATCH(J152&amp;","&amp;K152,coords,0)),"Sea")</f>
        <v>Wood</v>
      </c>
      <c r="N152" s="5">
        <f ca="1">IFERROR(INDEX(strength, MATCH(J152&amp;","&amp;K152,coords,0)),0)</f>
        <v>3</v>
      </c>
      <c r="O152" s="5">
        <f>B152+INDEX($P$41:$T$46, MATCH($D152, $O$41:$O$46, 0), MATCH(O$53, $P$47:$T$47, 0))</f>
        <v>0</v>
      </c>
      <c r="P152" s="5">
        <f>C152+INDEX($P$41:$T$46, MATCH($D152, $O$41:$O$46, 0), MATCH(P$53, $P$47:$T$47, 0))</f>
        <v>1</v>
      </c>
      <c r="Q152" s="5">
        <f>INDEX($P$41:$U$46, MATCH($D152, $O$41:$O$46, 0), MATCH(Q$53, $P$47:$U$47, 0))</f>
        <v>4</v>
      </c>
      <c r="R152" s="5" t="str">
        <f ca="1">IFERROR(INDEX(resource, MATCH(O152&amp;","&amp;P152,coords,0)),"Sea")</f>
        <v>Wood</v>
      </c>
      <c r="S152" s="5">
        <f ca="1">IFERROR(INDEX(strength, MATCH(O152&amp;","&amp;P152,coords,0)),0)</f>
        <v>4</v>
      </c>
      <c r="T152" s="5">
        <f ca="1">F152+N152+S152</f>
        <v>7</v>
      </c>
      <c r="U152" s="5" t="str">
        <f ca="1">IFERROR(INDEX(port, MATCH(A152&amp;","&amp;D152, $AE$54:$AE$77, 0)),"")</f>
        <v/>
      </c>
      <c r="V152" t="str">
        <f t="array" ref="V152">INDEX($G152:$I152, MATCH(SMALL(COUNTIF($G152:$I152, "&lt;"&amp;$G152:$I152),1), COUNTIF($G152:$I152, "&lt;"&amp;$G152:$I152),0))&amp;"  "&amp;INDEX($G152:$I152, MATCH(SMALL(COUNTIF($G152:$I152, "&lt;"&amp;$G152:$I152),2), COUNTIF($G152:$I152, "&lt;"&amp;$G152:$I152),0))&amp;"  "&amp;INDEX($G152:$I152, MATCH(SMALL(COUNTIF($G152:$I152, "&lt;"&amp;$G152:$I152),3), COUNTIF($G152:$I152, "&lt;"&amp;$G152:$I152),0))</f>
        <v>-1,0  -1,1  0,1</v>
      </c>
      <c r="W152" t="str">
        <f>IF(IFERROR(MATCH(V152, $V$53:V151, 0),0)&gt;0, "DUP","")</f>
        <v>DUP</v>
      </c>
    </row>
    <row r="153" spans="1:23" x14ac:dyDescent="0.2">
      <c r="A153" s="5">
        <f>MOD(ROW()-54,COUNTA(coords))+1</f>
        <v>5</v>
      </c>
      <c r="B153" s="5">
        <f>INDEX(aseq, MOD(ROW()-54,COUNTA(aseq))+1)</f>
        <v>-2</v>
      </c>
      <c r="C153" s="5">
        <f>INDEX(hseq, MOD(ROW()-54,COUNTA(hseq))+1)</f>
        <v>0</v>
      </c>
      <c r="D153" s="5">
        <f>FLOOR((ROW()-54)/COUNTA(coords),1)+1</f>
        <v>6</v>
      </c>
      <c r="E153" s="5" t="str">
        <f ca="1">IFERROR(INDEX(resource, MATCH(B153&amp;","&amp;C153,coords,0)),"Sea")</f>
        <v>Sheep</v>
      </c>
      <c r="F153" s="5">
        <f ca="1">IFERROR(INDEX(strength, MATCH(B153&amp;","&amp;C153,coords,0)),0)</f>
        <v>2</v>
      </c>
      <c r="G153" s="5" t="str">
        <f t="shared" si="16"/>
        <v>-2,0</v>
      </c>
      <c r="H153" s="5" t="str">
        <f t="shared" si="17"/>
        <v>-2,-1</v>
      </c>
      <c r="I153" s="5" t="str">
        <f t="shared" si="18"/>
        <v>-1,0</v>
      </c>
      <c r="J153" s="5">
        <f>B153+INDEX($P$41:$T$46, MATCH($D153, $O$41:$O$46, 0), MATCH(J$53, $P$47:$T$47, 0))</f>
        <v>-2</v>
      </c>
      <c r="K153" s="5">
        <f>C153+INDEX($P$41:$T$46, MATCH($D153, $O$41:$O$46, 0), MATCH(K$53, $P$47:$T$47, 0))</f>
        <v>-1</v>
      </c>
      <c r="L153" s="5">
        <f>INDEX($P$41:$U$46, MATCH($D153, $O$41:$O$46, 0), MATCH(L$53, $P$47:$U$47, 0))</f>
        <v>2</v>
      </c>
      <c r="M153" s="5" t="str">
        <f ca="1">IFERROR(INDEX(resource, MATCH(J153&amp;","&amp;K153,coords,0)),"Sea")</f>
        <v>Sheep</v>
      </c>
      <c r="N153" s="5">
        <f ca="1">IFERROR(INDEX(strength, MATCH(J153&amp;","&amp;K153,coords,0)),0)</f>
        <v>5</v>
      </c>
      <c r="O153" s="5">
        <f>B153+INDEX($P$41:$T$46, MATCH($D153, $O$41:$O$46, 0), MATCH(O$53, $P$47:$T$47, 0))</f>
        <v>-1</v>
      </c>
      <c r="P153" s="5">
        <f>C153+INDEX($P$41:$T$46, MATCH($D153, $O$41:$O$46, 0), MATCH(P$53, $P$47:$T$47, 0))</f>
        <v>0</v>
      </c>
      <c r="Q153" s="5">
        <f>INDEX($P$41:$U$46, MATCH($D153, $O$41:$O$46, 0), MATCH(Q$53, $P$47:$U$47, 0))</f>
        <v>4</v>
      </c>
      <c r="R153" s="5" t="str">
        <f ca="1">IFERROR(INDEX(resource, MATCH(O153&amp;","&amp;P153,coords,0)),"Sea")</f>
        <v>Wood</v>
      </c>
      <c r="S153" s="5">
        <f ca="1">IFERROR(INDEX(strength, MATCH(O153&amp;","&amp;P153,coords,0)),0)</f>
        <v>3</v>
      </c>
      <c r="T153" s="5">
        <f ca="1">F153+N153+S153</f>
        <v>10</v>
      </c>
      <c r="U153" s="5" t="str">
        <f ca="1">IFERROR(INDEX(port, MATCH(A153&amp;","&amp;D153, $AE$54:$AE$77, 0)),"")</f>
        <v/>
      </c>
      <c r="V153" t="str">
        <f t="array" ref="V153">INDEX($G153:$I153, MATCH(SMALL(COUNTIF($G153:$I153, "&lt;"&amp;$G153:$I153),1), COUNTIF($G153:$I153, "&lt;"&amp;$G153:$I153),0))&amp;"  "&amp;INDEX($G153:$I153, MATCH(SMALL(COUNTIF($G153:$I153, "&lt;"&amp;$G153:$I153),2), COUNTIF($G153:$I153, "&lt;"&amp;$G153:$I153),0))&amp;"  "&amp;INDEX($G153:$I153, MATCH(SMALL(COUNTIF($G153:$I153, "&lt;"&amp;$G153:$I153),3), COUNTIF($G153:$I153, "&lt;"&amp;$G153:$I153),0))</f>
        <v>-1,0  -2,-1  -2,0</v>
      </c>
      <c r="W153" t="str">
        <f>IF(IFERROR(MATCH(V153, $V$53:V152, 0),0)&gt;0, "DUP","")</f>
        <v>DUP</v>
      </c>
    </row>
    <row r="154" spans="1:23" x14ac:dyDescent="0.2">
      <c r="A154" s="5">
        <f>MOD(ROW()-54,COUNTA(coords))+1</f>
        <v>6</v>
      </c>
      <c r="B154" s="5">
        <f>INDEX(aseq, MOD(ROW()-54,COUNTA(aseq))+1)</f>
        <v>-2</v>
      </c>
      <c r="C154" s="5">
        <f>INDEX(hseq, MOD(ROW()-54,COUNTA(hseq))+1)</f>
        <v>-1</v>
      </c>
      <c r="D154" s="5">
        <f>FLOOR((ROW()-54)/COUNTA(coords),1)+1</f>
        <v>6</v>
      </c>
      <c r="E154" s="5" t="str">
        <f ca="1">IFERROR(INDEX(resource, MATCH(B154&amp;","&amp;C154,coords,0)),"Sea")</f>
        <v>Sheep</v>
      </c>
      <c r="F154" s="5">
        <f ca="1">IFERROR(INDEX(strength, MATCH(B154&amp;","&amp;C154,coords,0)),0)</f>
        <v>5</v>
      </c>
      <c r="G154" s="5" t="str">
        <f t="shared" si="16"/>
        <v>-2,-1</v>
      </c>
      <c r="H154" s="5" t="str">
        <f t="shared" si="17"/>
        <v>-2,-2</v>
      </c>
      <c r="I154" s="5" t="str">
        <f t="shared" si="18"/>
        <v>-1,-1</v>
      </c>
      <c r="J154" s="5">
        <f>B154+INDEX($P$41:$T$46, MATCH($D154, $O$41:$O$46, 0), MATCH(J$53, $P$47:$T$47, 0))</f>
        <v>-2</v>
      </c>
      <c r="K154" s="5">
        <f>C154+INDEX($P$41:$T$46, MATCH($D154, $O$41:$O$46, 0), MATCH(K$53, $P$47:$T$47, 0))</f>
        <v>-2</v>
      </c>
      <c r="L154" s="5">
        <f>INDEX($P$41:$U$46, MATCH($D154, $O$41:$O$46, 0), MATCH(L$53, $P$47:$U$47, 0))</f>
        <v>2</v>
      </c>
      <c r="M154" s="5" t="str">
        <f ca="1">IFERROR(INDEX(resource, MATCH(J154&amp;","&amp;K154,coords,0)),"Sea")</f>
        <v>Ore</v>
      </c>
      <c r="N154" s="5">
        <f ca="1">IFERROR(INDEX(strength, MATCH(J154&amp;","&amp;K154,coords,0)),0)</f>
        <v>3</v>
      </c>
      <c r="O154" s="5">
        <f>B154+INDEX($P$41:$T$46, MATCH($D154, $O$41:$O$46, 0), MATCH(O$53, $P$47:$T$47, 0))</f>
        <v>-1</v>
      </c>
      <c r="P154" s="5">
        <f>C154+INDEX($P$41:$T$46, MATCH($D154, $O$41:$O$46, 0), MATCH(P$53, $P$47:$T$47, 0))</f>
        <v>-1</v>
      </c>
      <c r="Q154" s="5">
        <f>INDEX($P$41:$U$46, MATCH($D154, $O$41:$O$46, 0), MATCH(Q$53, $P$47:$U$47, 0))</f>
        <v>4</v>
      </c>
      <c r="R154" s="5" t="str">
        <f ca="1">IFERROR(INDEX(resource, MATCH(O154&amp;","&amp;P154,coords,0)),"Sea")</f>
        <v>Wood</v>
      </c>
      <c r="S154" s="5">
        <f ca="1">IFERROR(INDEX(strength, MATCH(O154&amp;","&amp;P154,coords,0)),0)</f>
        <v>4</v>
      </c>
      <c r="T154" s="5">
        <f ca="1">F154+N154+S154</f>
        <v>12</v>
      </c>
      <c r="U154" s="5" t="str">
        <f ca="1">IFERROR(INDEX(port, MATCH(A154&amp;","&amp;D154, $AE$54:$AE$77, 0)),"")</f>
        <v/>
      </c>
      <c r="V154" t="str">
        <f t="array" ref="V154">INDEX($G154:$I154, MATCH(SMALL(COUNTIF($G154:$I154, "&lt;"&amp;$G154:$I154),1), COUNTIF($G154:$I154, "&lt;"&amp;$G154:$I154),0))&amp;"  "&amp;INDEX($G154:$I154, MATCH(SMALL(COUNTIF($G154:$I154, "&lt;"&amp;$G154:$I154),2), COUNTIF($G154:$I154, "&lt;"&amp;$G154:$I154),0))&amp;"  "&amp;INDEX($G154:$I154, MATCH(SMALL(COUNTIF($G154:$I154, "&lt;"&amp;$G154:$I154),3), COUNTIF($G154:$I154, "&lt;"&amp;$G154:$I154),0))</f>
        <v>-1,-1  -2,-1  -2,-2</v>
      </c>
      <c r="W154" t="str">
        <f>IF(IFERROR(MATCH(V154, $V$53:V153, 0),0)&gt;0, "DUP","")</f>
        <v>DUP</v>
      </c>
    </row>
    <row r="155" spans="1:23" x14ac:dyDescent="0.2">
      <c r="A155" s="5">
        <f>MOD(ROW()-54,COUNTA(coords))+1</f>
        <v>7</v>
      </c>
      <c r="B155" s="5">
        <f>INDEX(aseq, MOD(ROW()-54,COUNTA(aseq))+1)</f>
        <v>-2</v>
      </c>
      <c r="C155" s="5">
        <f>INDEX(hseq, MOD(ROW()-54,COUNTA(hseq))+1)</f>
        <v>-2</v>
      </c>
      <c r="D155" s="5">
        <f>FLOOR((ROW()-54)/COUNTA(coords),1)+1</f>
        <v>6</v>
      </c>
      <c r="E155" s="5" t="str">
        <f ca="1">IFERROR(INDEX(resource, MATCH(B155&amp;","&amp;C155,coords,0)),"Sea")</f>
        <v>Ore</v>
      </c>
      <c r="F155" s="5">
        <f ca="1">IFERROR(INDEX(strength, MATCH(B155&amp;","&amp;C155,coords,0)),0)</f>
        <v>3</v>
      </c>
      <c r="G155" s="5" t="str">
        <f t="shared" si="16"/>
        <v>-2,-2</v>
      </c>
      <c r="H155" s="5" t="str">
        <f t="shared" si="17"/>
        <v>-2,-3</v>
      </c>
      <c r="I155" s="5" t="str">
        <f t="shared" si="18"/>
        <v>-1,-2</v>
      </c>
      <c r="J155" s="5">
        <f>B155+INDEX($P$41:$T$46, MATCH($D155, $O$41:$O$46, 0), MATCH(J$53, $P$47:$T$47, 0))</f>
        <v>-2</v>
      </c>
      <c r="K155" s="5">
        <f>C155+INDEX($P$41:$T$46, MATCH($D155, $O$41:$O$46, 0), MATCH(K$53, $P$47:$T$47, 0))</f>
        <v>-3</v>
      </c>
      <c r="L155" s="5">
        <f>INDEX($P$41:$U$46, MATCH($D155, $O$41:$O$46, 0), MATCH(L$53, $P$47:$U$47, 0))</f>
        <v>2</v>
      </c>
      <c r="M155" s="5" t="str">
        <f>IFERROR(INDEX(resource, MATCH(J155&amp;","&amp;K155,coords,0)),"Sea")</f>
        <v>Sea</v>
      </c>
      <c r="N155" s="5">
        <f>IFERROR(INDEX(strength, MATCH(J155&amp;","&amp;K155,coords,0)),0)</f>
        <v>0</v>
      </c>
      <c r="O155" s="5">
        <f>B155+INDEX($P$41:$T$46, MATCH($D155, $O$41:$O$46, 0), MATCH(O$53, $P$47:$T$47, 0))</f>
        <v>-1</v>
      </c>
      <c r="P155" s="5">
        <f>C155+INDEX($P$41:$T$46, MATCH($D155, $O$41:$O$46, 0), MATCH(P$53, $P$47:$T$47, 0))</f>
        <v>-2</v>
      </c>
      <c r="Q155" s="5">
        <f>INDEX($P$41:$U$46, MATCH($D155, $O$41:$O$46, 0), MATCH(Q$53, $P$47:$U$47, 0))</f>
        <v>4</v>
      </c>
      <c r="R155" s="5" t="str">
        <f ca="1">IFERROR(INDEX(resource, MATCH(O155&amp;","&amp;P155,coords,0)),"Sea")</f>
        <v>Ore</v>
      </c>
      <c r="S155" s="5">
        <f ca="1">IFERROR(INDEX(strength, MATCH(O155&amp;","&amp;P155,coords,0)),0)</f>
        <v>4</v>
      </c>
      <c r="T155" s="5">
        <f ca="1">F155+N155+S155</f>
        <v>7</v>
      </c>
      <c r="U155" s="5" t="str">
        <f ca="1">IFERROR(INDEX(port, MATCH(A155&amp;","&amp;D155, $AE$54:$AE$77, 0)),"")</f>
        <v/>
      </c>
      <c r="V155" t="str">
        <f t="array" ref="V155">INDEX($G155:$I155, MATCH(SMALL(COUNTIF($G155:$I155, "&lt;"&amp;$G155:$I155),1), COUNTIF($G155:$I155, "&lt;"&amp;$G155:$I155),0))&amp;"  "&amp;INDEX($G155:$I155, MATCH(SMALL(COUNTIF($G155:$I155, "&lt;"&amp;$G155:$I155),2), COUNTIF($G155:$I155, "&lt;"&amp;$G155:$I155),0))&amp;"  "&amp;INDEX($G155:$I155, MATCH(SMALL(COUNTIF($G155:$I155, "&lt;"&amp;$G155:$I155),3), COUNTIF($G155:$I155, "&lt;"&amp;$G155:$I155),0))</f>
        <v>-1,-2  -2,-2  -2,-3</v>
      </c>
      <c r="W155" t="str">
        <f>IF(IFERROR(MATCH(V155, $V$53:V154, 0),0)&gt;0, "DUP","")</f>
        <v>DUP</v>
      </c>
    </row>
    <row r="156" spans="1:23" x14ac:dyDescent="0.2">
      <c r="A156" s="5">
        <f>MOD(ROW()-54,COUNTA(coords))+1</f>
        <v>8</v>
      </c>
      <c r="B156" s="5">
        <f>INDEX(aseq, MOD(ROW()-54,COUNTA(aseq))+1)</f>
        <v>-1</v>
      </c>
      <c r="C156" s="5">
        <f>INDEX(hseq, MOD(ROW()-54,COUNTA(hseq))+1)</f>
        <v>-2</v>
      </c>
      <c r="D156" s="5">
        <f>FLOOR((ROW()-54)/COUNTA(coords),1)+1</f>
        <v>6</v>
      </c>
      <c r="E156" s="5" t="str">
        <f ca="1">IFERROR(INDEX(resource, MATCH(B156&amp;","&amp;C156,coords,0)),"Sea")</f>
        <v>Ore</v>
      </c>
      <c r="F156" s="5">
        <f ca="1">IFERROR(INDEX(strength, MATCH(B156&amp;","&amp;C156,coords,0)),0)</f>
        <v>4</v>
      </c>
      <c r="G156" s="5" t="str">
        <f t="shared" si="16"/>
        <v>-1,-2</v>
      </c>
      <c r="H156" s="5" t="str">
        <f t="shared" si="17"/>
        <v>-1,-3</v>
      </c>
      <c r="I156" s="5" t="str">
        <f t="shared" si="18"/>
        <v>0,-2</v>
      </c>
      <c r="J156" s="5">
        <f>B156+INDEX($P$41:$T$46, MATCH($D156, $O$41:$O$46, 0), MATCH(J$53, $P$47:$T$47, 0))</f>
        <v>-1</v>
      </c>
      <c r="K156" s="5">
        <f>C156+INDEX($P$41:$T$46, MATCH($D156, $O$41:$O$46, 0), MATCH(K$53, $P$47:$T$47, 0))</f>
        <v>-3</v>
      </c>
      <c r="L156" s="5">
        <f>INDEX($P$41:$U$46, MATCH($D156, $O$41:$O$46, 0), MATCH(L$53, $P$47:$U$47, 0))</f>
        <v>2</v>
      </c>
      <c r="M156" s="5" t="str">
        <f>IFERROR(INDEX(resource, MATCH(J156&amp;","&amp;K156,coords,0)),"Sea")</f>
        <v>Sea</v>
      </c>
      <c r="N156" s="5">
        <f>IFERROR(INDEX(strength, MATCH(J156&amp;","&amp;K156,coords,0)),0)</f>
        <v>0</v>
      </c>
      <c r="O156" s="5">
        <f>B156+INDEX($P$41:$T$46, MATCH($D156, $O$41:$O$46, 0), MATCH(O$53, $P$47:$T$47, 0))</f>
        <v>0</v>
      </c>
      <c r="P156" s="5">
        <f>C156+INDEX($P$41:$T$46, MATCH($D156, $O$41:$O$46, 0), MATCH(P$53, $P$47:$T$47, 0))</f>
        <v>-2</v>
      </c>
      <c r="Q156" s="5">
        <f>INDEX($P$41:$U$46, MATCH($D156, $O$41:$O$46, 0), MATCH(Q$53, $P$47:$U$47, 0))</f>
        <v>4</v>
      </c>
      <c r="R156" s="5" t="str">
        <f ca="1">IFERROR(INDEX(resource, MATCH(O156&amp;","&amp;P156,coords,0)),"Sea")</f>
        <v>Brick</v>
      </c>
      <c r="S156" s="5">
        <f ca="1">IFERROR(INDEX(strength, MATCH(O156&amp;","&amp;P156,coords,0)),0)</f>
        <v>1</v>
      </c>
      <c r="T156" s="5">
        <f ca="1">F156+N156+S156</f>
        <v>5</v>
      </c>
      <c r="U156" s="5" t="str">
        <f ca="1">IFERROR(INDEX(port, MATCH(A156&amp;","&amp;D156, $AE$54:$AE$77, 0)),"")</f>
        <v>Wood</v>
      </c>
      <c r="V156" t="str">
        <f t="array" ref="V156">INDEX($G156:$I156, MATCH(SMALL(COUNTIF($G156:$I156, "&lt;"&amp;$G156:$I156),1), COUNTIF($G156:$I156, "&lt;"&amp;$G156:$I156),0))&amp;"  "&amp;INDEX($G156:$I156, MATCH(SMALL(COUNTIF($G156:$I156, "&lt;"&amp;$G156:$I156),2), COUNTIF($G156:$I156, "&lt;"&amp;$G156:$I156),0))&amp;"  "&amp;INDEX($G156:$I156, MATCH(SMALL(COUNTIF($G156:$I156, "&lt;"&amp;$G156:$I156),3), COUNTIF($G156:$I156, "&lt;"&amp;$G156:$I156),0))</f>
        <v>-1,-2  -1,-3  0,-2</v>
      </c>
      <c r="W156" t="str">
        <f>IF(IFERROR(MATCH(V156, $V$53:V155, 0),0)&gt;0, "DUP","")</f>
        <v>DUP</v>
      </c>
    </row>
    <row r="157" spans="1:23" x14ac:dyDescent="0.2">
      <c r="A157" s="5">
        <f>MOD(ROW()-54,COUNTA(coords))+1</f>
        <v>9</v>
      </c>
      <c r="B157" s="5">
        <f>INDEX(aseq, MOD(ROW()-54,COUNTA(aseq))+1)</f>
        <v>0</v>
      </c>
      <c r="C157" s="5">
        <f>INDEX(hseq, MOD(ROW()-54,COUNTA(hseq))+1)</f>
        <v>-2</v>
      </c>
      <c r="D157" s="5">
        <f>FLOOR((ROW()-54)/COUNTA(coords),1)+1</f>
        <v>6</v>
      </c>
      <c r="E157" s="5" t="str">
        <f ca="1">IFERROR(INDEX(resource, MATCH(B157&amp;","&amp;C157,coords,0)),"Sea")</f>
        <v>Brick</v>
      </c>
      <c r="F157" s="5">
        <f ca="1">IFERROR(INDEX(strength, MATCH(B157&amp;","&amp;C157,coords,0)),0)</f>
        <v>1</v>
      </c>
      <c r="G157" s="5" t="str">
        <f t="shared" si="16"/>
        <v>0,-2</v>
      </c>
      <c r="H157" s="5" t="str">
        <f t="shared" si="17"/>
        <v>0,-3</v>
      </c>
      <c r="I157" s="5" t="str">
        <f t="shared" si="18"/>
        <v>1,-2</v>
      </c>
      <c r="J157" s="5">
        <f>B157+INDEX($P$41:$T$46, MATCH($D157, $O$41:$O$46, 0), MATCH(J$53, $P$47:$T$47, 0))</f>
        <v>0</v>
      </c>
      <c r="K157" s="5">
        <f>C157+INDEX($P$41:$T$46, MATCH($D157, $O$41:$O$46, 0), MATCH(K$53, $P$47:$T$47, 0))</f>
        <v>-3</v>
      </c>
      <c r="L157" s="5">
        <f>INDEX($P$41:$U$46, MATCH($D157, $O$41:$O$46, 0), MATCH(L$53, $P$47:$U$47, 0))</f>
        <v>2</v>
      </c>
      <c r="M157" s="5" t="str">
        <f>IFERROR(INDEX(resource, MATCH(J157&amp;","&amp;K157,coords,0)),"Sea")</f>
        <v>Sea</v>
      </c>
      <c r="N157" s="5">
        <f>IFERROR(INDEX(strength, MATCH(J157&amp;","&amp;K157,coords,0)),0)</f>
        <v>0</v>
      </c>
      <c r="O157" s="5">
        <f>B157+INDEX($P$41:$T$46, MATCH($D157, $O$41:$O$46, 0), MATCH(O$53, $P$47:$T$47, 0))</f>
        <v>1</v>
      </c>
      <c r="P157" s="5">
        <f>C157+INDEX($P$41:$T$46, MATCH($D157, $O$41:$O$46, 0), MATCH(P$53, $P$47:$T$47, 0))</f>
        <v>-2</v>
      </c>
      <c r="Q157" s="5">
        <f>INDEX($P$41:$U$46, MATCH($D157, $O$41:$O$46, 0), MATCH(Q$53, $P$47:$U$47, 0))</f>
        <v>4</v>
      </c>
      <c r="R157" s="5" t="str">
        <f>IFERROR(INDEX(resource, MATCH(O157&amp;","&amp;P157,coords,0)),"Sea")</f>
        <v>Sea</v>
      </c>
      <c r="S157" s="5">
        <f>IFERROR(INDEX(strength, MATCH(O157&amp;","&amp;P157,coords,0)),0)</f>
        <v>0</v>
      </c>
      <c r="T157" s="5">
        <f ca="1">F157+N157+S157</f>
        <v>1</v>
      </c>
      <c r="U157" s="5" t="str">
        <f ca="1">IFERROR(INDEX(port, MATCH(A157&amp;","&amp;D157, $AE$54:$AE$77, 0)),"")</f>
        <v/>
      </c>
      <c r="V157" t="str">
        <f t="array" ref="V157">INDEX($G157:$I157, MATCH(SMALL(COUNTIF($G157:$I157, "&lt;"&amp;$G157:$I157),1), COUNTIF($G157:$I157, "&lt;"&amp;$G157:$I157),0))&amp;"  "&amp;INDEX($G157:$I157, MATCH(SMALL(COUNTIF($G157:$I157, "&lt;"&amp;$G157:$I157),2), COUNTIF($G157:$I157, "&lt;"&amp;$G157:$I157),0))&amp;"  "&amp;INDEX($G157:$I157, MATCH(SMALL(COUNTIF($G157:$I157, "&lt;"&amp;$G157:$I157),3), COUNTIF($G157:$I157, "&lt;"&amp;$G157:$I157),0))</f>
        <v>0,-2  0,-3  1,-2</v>
      </c>
      <c r="W157" t="str">
        <f>IF(IFERROR(MATCH(V157, $V$53:V156, 0),0)&gt;0, "DUP","")</f>
        <v/>
      </c>
    </row>
    <row r="158" spans="1:23" x14ac:dyDescent="0.2">
      <c r="A158" s="5">
        <f>MOD(ROW()-54,COUNTA(coords))+1</f>
        <v>10</v>
      </c>
      <c r="B158" s="5">
        <f>INDEX(aseq, MOD(ROW()-54,COUNTA(aseq))+1)</f>
        <v>1</v>
      </c>
      <c r="C158" s="5">
        <f>INDEX(hseq, MOD(ROW()-54,COUNTA(hseq))+1)</f>
        <v>-1</v>
      </c>
      <c r="D158" s="5">
        <f>FLOOR((ROW()-54)/COUNTA(coords),1)+1</f>
        <v>6</v>
      </c>
      <c r="E158" s="5" t="str">
        <f ca="1">IFERROR(INDEX(resource, MATCH(B158&amp;","&amp;C158,coords,0)),"Sea")</f>
        <v>Wheat</v>
      </c>
      <c r="F158" s="5">
        <f ca="1">IFERROR(INDEX(strength, MATCH(B158&amp;","&amp;C158,coords,0)),0)</f>
        <v>2</v>
      </c>
      <c r="G158" s="5" t="str">
        <f t="shared" si="16"/>
        <v>1,-1</v>
      </c>
      <c r="H158" s="5" t="str">
        <f t="shared" si="17"/>
        <v>1,-2</v>
      </c>
      <c r="I158" s="5" t="str">
        <f t="shared" si="18"/>
        <v>2,-1</v>
      </c>
      <c r="J158" s="5">
        <f>B158+INDEX($P$41:$T$46, MATCH($D158, $O$41:$O$46, 0), MATCH(J$53, $P$47:$T$47, 0))</f>
        <v>1</v>
      </c>
      <c r="K158" s="5">
        <f>C158+INDEX($P$41:$T$46, MATCH($D158, $O$41:$O$46, 0), MATCH(K$53, $P$47:$T$47, 0))</f>
        <v>-2</v>
      </c>
      <c r="L158" s="5">
        <f>INDEX($P$41:$U$46, MATCH($D158, $O$41:$O$46, 0), MATCH(L$53, $P$47:$U$47, 0))</f>
        <v>2</v>
      </c>
      <c r="M158" s="5" t="str">
        <f>IFERROR(INDEX(resource, MATCH(J158&amp;","&amp;K158,coords,0)),"Sea")</f>
        <v>Sea</v>
      </c>
      <c r="N158" s="5">
        <f>IFERROR(INDEX(strength, MATCH(J158&amp;","&amp;K158,coords,0)),0)</f>
        <v>0</v>
      </c>
      <c r="O158" s="5">
        <f>B158+INDEX($P$41:$T$46, MATCH($D158, $O$41:$O$46, 0), MATCH(O$53, $P$47:$T$47, 0))</f>
        <v>2</v>
      </c>
      <c r="P158" s="5">
        <f>C158+INDEX($P$41:$T$46, MATCH($D158, $O$41:$O$46, 0), MATCH(P$53, $P$47:$T$47, 0))</f>
        <v>-1</v>
      </c>
      <c r="Q158" s="5">
        <f>INDEX($P$41:$U$46, MATCH($D158, $O$41:$O$46, 0), MATCH(Q$53, $P$47:$U$47, 0))</f>
        <v>4</v>
      </c>
      <c r="R158" s="5" t="str">
        <f>IFERROR(INDEX(resource, MATCH(O158&amp;","&amp;P158,coords,0)),"Sea")</f>
        <v>Sea</v>
      </c>
      <c r="S158" s="5">
        <f>IFERROR(INDEX(strength, MATCH(O158&amp;","&amp;P158,coords,0)),0)</f>
        <v>0</v>
      </c>
      <c r="T158" s="5">
        <f ca="1">F158+N158+S158</f>
        <v>2</v>
      </c>
      <c r="U158" s="5" t="str">
        <f ca="1">IFERROR(INDEX(port, MATCH(A158&amp;","&amp;D158, $AE$54:$AE$77, 0)),"")</f>
        <v>Brick</v>
      </c>
      <c r="V158" t="str">
        <f t="array" ref="V158">INDEX($G158:$I158, MATCH(SMALL(COUNTIF($G158:$I158, "&lt;"&amp;$G158:$I158),1), COUNTIF($G158:$I158, "&lt;"&amp;$G158:$I158),0))&amp;"  "&amp;INDEX($G158:$I158, MATCH(SMALL(COUNTIF($G158:$I158, "&lt;"&amp;$G158:$I158),2), COUNTIF($G158:$I158, "&lt;"&amp;$G158:$I158),0))&amp;"  "&amp;INDEX($G158:$I158, MATCH(SMALL(COUNTIF($G158:$I158, "&lt;"&amp;$G158:$I158),3), COUNTIF($G158:$I158, "&lt;"&amp;$G158:$I158),0))</f>
        <v>1,-1  1,-2  2,-1</v>
      </c>
      <c r="W158" t="str">
        <f>IF(IFERROR(MATCH(V158, $V$53:V157, 0),0)&gt;0, "DUP","")</f>
        <v/>
      </c>
    </row>
    <row r="159" spans="1:23" x14ac:dyDescent="0.2">
      <c r="A159" s="5">
        <f>MOD(ROW()-54,COUNTA(coords))+1</f>
        <v>11</v>
      </c>
      <c r="B159" s="5">
        <f>INDEX(aseq, MOD(ROW()-54,COUNTA(aseq))+1)</f>
        <v>2</v>
      </c>
      <c r="C159" s="5">
        <f>INDEX(hseq, MOD(ROW()-54,COUNTA(hseq))+1)</f>
        <v>0</v>
      </c>
      <c r="D159" s="5">
        <f>FLOOR((ROW()-54)/COUNTA(coords),1)+1</f>
        <v>6</v>
      </c>
      <c r="E159" s="5" t="str">
        <f ca="1">IFERROR(INDEX(resource, MATCH(B159&amp;","&amp;C159,coords,0)),"Sea")</f>
        <v>Wheat</v>
      </c>
      <c r="F159" s="5">
        <f ca="1">IFERROR(INDEX(strength, MATCH(B159&amp;","&amp;C159,coords,0)),0)</f>
        <v>3</v>
      </c>
      <c r="G159" s="5" t="str">
        <f t="shared" si="16"/>
        <v>2,0</v>
      </c>
      <c r="H159" s="5" t="str">
        <f t="shared" si="17"/>
        <v>2,-1</v>
      </c>
      <c r="I159" s="5" t="str">
        <f t="shared" si="18"/>
        <v>3,0</v>
      </c>
      <c r="J159" s="5">
        <f>B159+INDEX($P$41:$T$46, MATCH($D159, $O$41:$O$46, 0), MATCH(J$53, $P$47:$T$47, 0))</f>
        <v>2</v>
      </c>
      <c r="K159" s="5">
        <f>C159+INDEX($P$41:$T$46, MATCH($D159, $O$41:$O$46, 0), MATCH(K$53, $P$47:$T$47, 0))</f>
        <v>-1</v>
      </c>
      <c r="L159" s="5">
        <f>INDEX($P$41:$U$46, MATCH($D159, $O$41:$O$46, 0), MATCH(L$53, $P$47:$U$47, 0))</f>
        <v>2</v>
      </c>
      <c r="M159" s="5" t="str">
        <f>IFERROR(INDEX(resource, MATCH(J159&amp;","&amp;K159,coords,0)),"Sea")</f>
        <v>Sea</v>
      </c>
      <c r="N159" s="5">
        <f>IFERROR(INDEX(strength, MATCH(J159&amp;","&amp;K159,coords,0)),0)</f>
        <v>0</v>
      </c>
      <c r="O159" s="5">
        <f>B159+INDEX($P$41:$T$46, MATCH($D159, $O$41:$O$46, 0), MATCH(O$53, $P$47:$T$47, 0))</f>
        <v>3</v>
      </c>
      <c r="P159" s="5">
        <f>C159+INDEX($P$41:$T$46, MATCH($D159, $O$41:$O$46, 0), MATCH(P$53, $P$47:$T$47, 0))</f>
        <v>0</v>
      </c>
      <c r="Q159" s="5">
        <f>INDEX($P$41:$U$46, MATCH($D159, $O$41:$O$46, 0), MATCH(Q$53, $P$47:$U$47, 0))</f>
        <v>4</v>
      </c>
      <c r="R159" s="5" t="str">
        <f>IFERROR(INDEX(resource, MATCH(O159&amp;","&amp;P159,coords,0)),"Sea")</f>
        <v>Sea</v>
      </c>
      <c r="S159" s="5">
        <f>IFERROR(INDEX(strength, MATCH(O159&amp;","&amp;P159,coords,0)),0)</f>
        <v>0</v>
      </c>
      <c r="T159" s="5">
        <f ca="1">F159+N159+S159</f>
        <v>3</v>
      </c>
      <c r="U159" s="5" t="str">
        <f ca="1">IFERROR(INDEX(port, MATCH(A159&amp;","&amp;D159, $AE$54:$AE$77, 0)),"")</f>
        <v>Random</v>
      </c>
      <c r="V159" t="str">
        <f t="array" ref="V159">INDEX($G159:$I159, MATCH(SMALL(COUNTIF($G159:$I159, "&lt;"&amp;$G159:$I159),1), COUNTIF($G159:$I159, "&lt;"&amp;$G159:$I159),0))&amp;"  "&amp;INDEX($G159:$I159, MATCH(SMALL(COUNTIF($G159:$I159, "&lt;"&amp;$G159:$I159),2), COUNTIF($G159:$I159, "&lt;"&amp;$G159:$I159),0))&amp;"  "&amp;INDEX($G159:$I159, MATCH(SMALL(COUNTIF($G159:$I159, "&lt;"&amp;$G159:$I159),3), COUNTIF($G159:$I159, "&lt;"&amp;$G159:$I159),0))</f>
        <v>2,-1  2,0  3,0</v>
      </c>
      <c r="W159" t="str">
        <f>IF(IFERROR(MATCH(V159, $V$53:V158, 0),0)&gt;0, "DUP","")</f>
        <v/>
      </c>
    </row>
    <row r="160" spans="1:23" x14ac:dyDescent="0.2">
      <c r="A160" s="5">
        <f>MOD(ROW()-54,COUNTA(coords))+1</f>
        <v>12</v>
      </c>
      <c r="B160" s="5">
        <f>INDEX(aseq, MOD(ROW()-54,COUNTA(aseq))+1)</f>
        <v>2</v>
      </c>
      <c r="C160" s="5">
        <f>INDEX(hseq, MOD(ROW()-54,COUNTA(hseq))+1)</f>
        <v>1</v>
      </c>
      <c r="D160" s="5">
        <f>FLOOR((ROW()-54)/COUNTA(coords),1)+1</f>
        <v>6</v>
      </c>
      <c r="E160" s="5" t="str">
        <f ca="1">IFERROR(INDEX(resource, MATCH(B160&amp;","&amp;C160,coords,0)),"Sea")</f>
        <v>Wood</v>
      </c>
      <c r="F160" s="5">
        <f ca="1">IFERROR(INDEX(strength, MATCH(B160&amp;","&amp;C160,coords,0)),0)</f>
        <v>5</v>
      </c>
      <c r="G160" s="5" t="str">
        <f t="shared" si="16"/>
        <v>2,1</v>
      </c>
      <c r="H160" s="5" t="str">
        <f t="shared" si="17"/>
        <v>2,0</v>
      </c>
      <c r="I160" s="5" t="str">
        <f t="shared" si="18"/>
        <v>3,1</v>
      </c>
      <c r="J160" s="5">
        <f>B160+INDEX($P$41:$T$46, MATCH($D160, $O$41:$O$46, 0), MATCH(J$53, $P$47:$T$47, 0))</f>
        <v>2</v>
      </c>
      <c r="K160" s="5">
        <f>C160+INDEX($P$41:$T$46, MATCH($D160, $O$41:$O$46, 0), MATCH(K$53, $P$47:$T$47, 0))</f>
        <v>0</v>
      </c>
      <c r="L160" s="5">
        <f>INDEX($P$41:$U$46, MATCH($D160, $O$41:$O$46, 0), MATCH(L$53, $P$47:$U$47, 0))</f>
        <v>2</v>
      </c>
      <c r="M160" s="5" t="str">
        <f ca="1">IFERROR(INDEX(resource, MATCH(J160&amp;","&amp;K160,coords,0)),"Sea")</f>
        <v>Wheat</v>
      </c>
      <c r="N160" s="5">
        <f ca="1">IFERROR(INDEX(strength, MATCH(J160&amp;","&amp;K160,coords,0)),0)</f>
        <v>3</v>
      </c>
      <c r="O160" s="5">
        <f>B160+INDEX($P$41:$T$46, MATCH($D160, $O$41:$O$46, 0), MATCH(O$53, $P$47:$T$47, 0))</f>
        <v>3</v>
      </c>
      <c r="P160" s="5">
        <f>C160+INDEX($P$41:$T$46, MATCH($D160, $O$41:$O$46, 0), MATCH(P$53, $P$47:$T$47, 0))</f>
        <v>1</v>
      </c>
      <c r="Q160" s="5">
        <f>INDEX($P$41:$U$46, MATCH($D160, $O$41:$O$46, 0), MATCH(Q$53, $P$47:$U$47, 0))</f>
        <v>4</v>
      </c>
      <c r="R160" s="5" t="str">
        <f>IFERROR(INDEX(resource, MATCH(O160&amp;","&amp;P160,coords,0)),"Sea")</f>
        <v>Sea</v>
      </c>
      <c r="S160" s="5">
        <f>IFERROR(INDEX(strength, MATCH(O160&amp;","&amp;P160,coords,0)),0)</f>
        <v>0</v>
      </c>
      <c r="T160" s="5">
        <f ca="1">F160+N160+S160</f>
        <v>8</v>
      </c>
      <c r="U160" s="5" t="str">
        <f ca="1">IFERROR(INDEX(port, MATCH(A160&amp;","&amp;D160, $AE$54:$AE$77, 0)),"")</f>
        <v/>
      </c>
      <c r="V160" t="str">
        <f t="array" ref="V160">INDEX($G160:$I160, MATCH(SMALL(COUNTIF($G160:$I160, "&lt;"&amp;$G160:$I160),1), COUNTIF($G160:$I160, "&lt;"&amp;$G160:$I160),0))&amp;"  "&amp;INDEX($G160:$I160, MATCH(SMALL(COUNTIF($G160:$I160, "&lt;"&amp;$G160:$I160),2), COUNTIF($G160:$I160, "&lt;"&amp;$G160:$I160),0))&amp;"  "&amp;INDEX($G160:$I160, MATCH(SMALL(COUNTIF($G160:$I160, "&lt;"&amp;$G160:$I160),3), COUNTIF($G160:$I160, "&lt;"&amp;$G160:$I160),0))</f>
        <v>2,0  2,1  3,1</v>
      </c>
      <c r="W160" t="str">
        <f>IF(IFERROR(MATCH(V160, $V$53:V159, 0),0)&gt;0, "DUP","")</f>
        <v>DUP</v>
      </c>
    </row>
    <row r="161" spans="1:23" x14ac:dyDescent="0.2">
      <c r="A161" s="5">
        <f>MOD(ROW()-54,COUNTA(coords))+1</f>
        <v>13</v>
      </c>
      <c r="B161" s="5">
        <f>INDEX(aseq, MOD(ROW()-54,COUNTA(aseq))+1)</f>
        <v>1</v>
      </c>
      <c r="C161" s="5">
        <f>INDEX(hseq, MOD(ROW()-54,COUNTA(hseq))+1)</f>
        <v>1</v>
      </c>
      <c r="D161" s="5">
        <f>FLOOR((ROW()-54)/COUNTA(coords),1)+1</f>
        <v>6</v>
      </c>
      <c r="E161" s="5" t="str">
        <f ca="1">IFERROR(INDEX(resource, MATCH(B161&amp;","&amp;C161,coords,0)),"Sea")</f>
        <v>Sheep</v>
      </c>
      <c r="F161" s="5">
        <f ca="1">IFERROR(INDEX(strength, MATCH(B161&amp;","&amp;C161,coords,0)),0)</f>
        <v>3</v>
      </c>
      <c r="G161" s="5" t="str">
        <f t="shared" si="16"/>
        <v>1,1</v>
      </c>
      <c r="H161" s="5" t="str">
        <f t="shared" si="17"/>
        <v>1,0</v>
      </c>
      <c r="I161" s="5" t="str">
        <f t="shared" si="18"/>
        <v>2,1</v>
      </c>
      <c r="J161" s="5">
        <f>B161+INDEX($P$41:$T$46, MATCH($D161, $O$41:$O$46, 0), MATCH(J$53, $P$47:$T$47, 0))</f>
        <v>1</v>
      </c>
      <c r="K161" s="5">
        <f>C161+INDEX($P$41:$T$46, MATCH($D161, $O$41:$O$46, 0), MATCH(K$53, $P$47:$T$47, 0))</f>
        <v>0</v>
      </c>
      <c r="L161" s="5">
        <f>INDEX($P$41:$U$46, MATCH($D161, $O$41:$O$46, 0), MATCH(L$53, $P$47:$U$47, 0))</f>
        <v>2</v>
      </c>
      <c r="M161" s="5" t="str">
        <f ca="1">IFERROR(INDEX(resource, MATCH(J161&amp;","&amp;K161,coords,0)),"Sea")</f>
        <v>Brick</v>
      </c>
      <c r="N161" s="5">
        <f ca="1">IFERROR(INDEX(strength, MATCH(J161&amp;","&amp;K161,coords,0)),0)</f>
        <v>2</v>
      </c>
      <c r="O161" s="5">
        <f>B161+INDEX($P$41:$T$46, MATCH($D161, $O$41:$O$46, 0), MATCH(O$53, $P$47:$T$47, 0))</f>
        <v>2</v>
      </c>
      <c r="P161" s="5">
        <f>C161+INDEX($P$41:$T$46, MATCH($D161, $O$41:$O$46, 0), MATCH(P$53, $P$47:$T$47, 0))</f>
        <v>1</v>
      </c>
      <c r="Q161" s="5">
        <f>INDEX($P$41:$U$46, MATCH($D161, $O$41:$O$46, 0), MATCH(Q$53, $P$47:$U$47, 0))</f>
        <v>4</v>
      </c>
      <c r="R161" s="5" t="str">
        <f ca="1">IFERROR(INDEX(resource, MATCH(O161&amp;","&amp;P161,coords,0)),"Sea")</f>
        <v>Wood</v>
      </c>
      <c r="S161" s="5">
        <f ca="1">IFERROR(INDEX(strength, MATCH(O161&amp;","&amp;P161,coords,0)),0)</f>
        <v>5</v>
      </c>
      <c r="T161" s="5">
        <f ca="1">F161+N161+S161</f>
        <v>10</v>
      </c>
      <c r="U161" s="5" t="str">
        <f ca="1">IFERROR(INDEX(port, MATCH(A161&amp;","&amp;D161, $AE$54:$AE$77, 0)),"")</f>
        <v/>
      </c>
      <c r="V161" t="str">
        <f t="array" ref="V161">INDEX($G161:$I161, MATCH(SMALL(COUNTIF($G161:$I161, "&lt;"&amp;$G161:$I161),1), COUNTIF($G161:$I161, "&lt;"&amp;$G161:$I161),0))&amp;"  "&amp;INDEX($G161:$I161, MATCH(SMALL(COUNTIF($G161:$I161, "&lt;"&amp;$G161:$I161),2), COUNTIF($G161:$I161, "&lt;"&amp;$G161:$I161),0))&amp;"  "&amp;INDEX($G161:$I161, MATCH(SMALL(COUNTIF($G161:$I161, "&lt;"&amp;$G161:$I161),3), COUNTIF($G161:$I161, "&lt;"&amp;$G161:$I161),0))</f>
        <v>1,0  1,1  2,1</v>
      </c>
      <c r="W161" t="str">
        <f>IF(IFERROR(MATCH(V161, $V$53:V160, 0),0)&gt;0, "DUP","")</f>
        <v>DUP</v>
      </c>
    </row>
    <row r="162" spans="1:23" x14ac:dyDescent="0.2">
      <c r="A162" s="5">
        <f>MOD(ROW()-54,COUNTA(coords))+1</f>
        <v>14</v>
      </c>
      <c r="B162" s="5">
        <f>INDEX(aseq, MOD(ROW()-54,COUNTA(aseq))+1)</f>
        <v>0</v>
      </c>
      <c r="C162" s="5">
        <f>INDEX(hseq, MOD(ROW()-54,COUNTA(hseq))+1)</f>
        <v>1</v>
      </c>
      <c r="D162" s="5">
        <f>FLOOR((ROW()-54)/COUNTA(coords),1)+1</f>
        <v>6</v>
      </c>
      <c r="E162" s="5" t="str">
        <f ca="1">IFERROR(INDEX(resource, MATCH(B162&amp;","&amp;C162,coords,0)),"Sea")</f>
        <v>Wood</v>
      </c>
      <c r="F162" s="5">
        <f ca="1">IFERROR(INDEX(strength, MATCH(B162&amp;","&amp;C162,coords,0)),0)</f>
        <v>4</v>
      </c>
      <c r="G162" s="5" t="str">
        <f t="shared" si="16"/>
        <v>0,1</v>
      </c>
      <c r="H162" s="5" t="str">
        <f t="shared" si="17"/>
        <v>0,0</v>
      </c>
      <c r="I162" s="5" t="str">
        <f t="shared" si="18"/>
        <v>1,1</v>
      </c>
      <c r="J162" s="5">
        <f>B162+INDEX($P$41:$T$46, MATCH($D162, $O$41:$O$46, 0), MATCH(J$53, $P$47:$T$47, 0))</f>
        <v>0</v>
      </c>
      <c r="K162" s="5">
        <f>C162+INDEX($P$41:$T$46, MATCH($D162, $O$41:$O$46, 0), MATCH(K$53, $P$47:$T$47, 0))</f>
        <v>0</v>
      </c>
      <c r="L162" s="5">
        <f>INDEX($P$41:$U$46, MATCH($D162, $O$41:$O$46, 0), MATCH(L$53, $P$47:$U$47, 0))</f>
        <v>2</v>
      </c>
      <c r="M162" s="5" t="str">
        <f ca="1">IFERROR(INDEX(resource, MATCH(J162&amp;","&amp;K162,coords,0)),"Sea")</f>
        <v>Sheep</v>
      </c>
      <c r="N162" s="5">
        <f ca="1">IFERROR(INDEX(strength, MATCH(J162&amp;","&amp;K162,coords,0)),0)</f>
        <v>2</v>
      </c>
      <c r="O162" s="5">
        <f>B162+INDEX($P$41:$T$46, MATCH($D162, $O$41:$O$46, 0), MATCH(O$53, $P$47:$T$47, 0))</f>
        <v>1</v>
      </c>
      <c r="P162" s="5">
        <f>C162+INDEX($P$41:$T$46, MATCH($D162, $O$41:$O$46, 0), MATCH(P$53, $P$47:$T$47, 0))</f>
        <v>1</v>
      </c>
      <c r="Q162" s="5">
        <f>INDEX($P$41:$U$46, MATCH($D162, $O$41:$O$46, 0), MATCH(Q$53, $P$47:$U$47, 0))</f>
        <v>4</v>
      </c>
      <c r="R162" s="5" t="str">
        <f ca="1">IFERROR(INDEX(resource, MATCH(O162&amp;","&amp;P162,coords,0)),"Sea")</f>
        <v>Sheep</v>
      </c>
      <c r="S162" s="5">
        <f ca="1">IFERROR(INDEX(strength, MATCH(O162&amp;","&amp;P162,coords,0)),0)</f>
        <v>3</v>
      </c>
      <c r="T162" s="5">
        <f ca="1">F162+N162+S162</f>
        <v>9</v>
      </c>
      <c r="U162" s="5" t="str">
        <f ca="1">IFERROR(INDEX(port, MATCH(A162&amp;","&amp;D162, $AE$54:$AE$77, 0)),"")</f>
        <v/>
      </c>
      <c r="V162" t="str">
        <f t="array" ref="V162">INDEX($G162:$I162, MATCH(SMALL(COUNTIF($G162:$I162, "&lt;"&amp;$G162:$I162),1), COUNTIF($G162:$I162, "&lt;"&amp;$G162:$I162),0))&amp;"  "&amp;INDEX($G162:$I162, MATCH(SMALL(COUNTIF($G162:$I162, "&lt;"&amp;$G162:$I162),2), COUNTIF($G162:$I162, "&lt;"&amp;$G162:$I162),0))&amp;"  "&amp;INDEX($G162:$I162, MATCH(SMALL(COUNTIF($G162:$I162, "&lt;"&amp;$G162:$I162),3), COUNTIF($G162:$I162, "&lt;"&amp;$G162:$I162),0))</f>
        <v>0,0  0,1  1,1</v>
      </c>
      <c r="W162" t="str">
        <f>IF(IFERROR(MATCH(V162, $V$53:V161, 0),0)&gt;0, "DUP","")</f>
        <v>DUP</v>
      </c>
    </row>
    <row r="163" spans="1:23" x14ac:dyDescent="0.2">
      <c r="A163" s="5">
        <f>MOD(ROW()-54,COUNTA(coords))+1</f>
        <v>15</v>
      </c>
      <c r="B163" s="5">
        <f>INDEX(aseq, MOD(ROW()-54,COUNTA(aseq))+1)</f>
        <v>-1</v>
      </c>
      <c r="C163" s="5">
        <f>INDEX(hseq, MOD(ROW()-54,COUNTA(hseq))+1)</f>
        <v>0</v>
      </c>
      <c r="D163" s="5">
        <f>FLOOR((ROW()-54)/COUNTA(coords),1)+1</f>
        <v>6</v>
      </c>
      <c r="E163" s="5" t="str">
        <f ca="1">IFERROR(INDEX(resource, MATCH(B163&amp;","&amp;C163,coords,0)),"Sea")</f>
        <v>Wood</v>
      </c>
      <c r="F163" s="5">
        <f ca="1">IFERROR(INDEX(strength, MATCH(B163&amp;","&amp;C163,coords,0)),0)</f>
        <v>3</v>
      </c>
      <c r="G163" s="5" t="str">
        <f t="shared" si="16"/>
        <v>-1,0</v>
      </c>
      <c r="H163" s="5" t="str">
        <f t="shared" si="17"/>
        <v>-1,-1</v>
      </c>
      <c r="I163" s="5" t="str">
        <f t="shared" si="18"/>
        <v>0,0</v>
      </c>
      <c r="J163" s="5">
        <f>B163+INDEX($P$41:$T$46, MATCH($D163, $O$41:$O$46, 0), MATCH(J$53, $P$47:$T$47, 0))</f>
        <v>-1</v>
      </c>
      <c r="K163" s="5">
        <f>C163+INDEX($P$41:$T$46, MATCH($D163, $O$41:$O$46, 0), MATCH(K$53, $P$47:$T$47, 0))</f>
        <v>-1</v>
      </c>
      <c r="L163" s="5">
        <f>INDEX($P$41:$U$46, MATCH($D163, $O$41:$O$46, 0), MATCH(L$53, $P$47:$U$47, 0))</f>
        <v>2</v>
      </c>
      <c r="M163" s="5" t="str">
        <f ca="1">IFERROR(INDEX(resource, MATCH(J163&amp;","&amp;K163,coords,0)),"Sea")</f>
        <v>Wood</v>
      </c>
      <c r="N163" s="5">
        <f ca="1">IFERROR(INDEX(strength, MATCH(J163&amp;","&amp;K163,coords,0)),0)</f>
        <v>4</v>
      </c>
      <c r="O163" s="5">
        <f>B163+INDEX($P$41:$T$46, MATCH($D163, $O$41:$O$46, 0), MATCH(O$53, $P$47:$T$47, 0))</f>
        <v>0</v>
      </c>
      <c r="P163" s="5">
        <f>C163+INDEX($P$41:$T$46, MATCH($D163, $O$41:$O$46, 0), MATCH(P$53, $P$47:$T$47, 0))</f>
        <v>0</v>
      </c>
      <c r="Q163" s="5">
        <f>INDEX($P$41:$U$46, MATCH($D163, $O$41:$O$46, 0), MATCH(Q$53, $P$47:$U$47, 0))</f>
        <v>4</v>
      </c>
      <c r="R163" s="5" t="str">
        <f ca="1">IFERROR(INDEX(resource, MATCH(O163&amp;","&amp;P163,coords,0)),"Sea")</f>
        <v>Sheep</v>
      </c>
      <c r="S163" s="5">
        <f ca="1">IFERROR(INDEX(strength, MATCH(O163&amp;","&amp;P163,coords,0)),0)</f>
        <v>2</v>
      </c>
      <c r="T163" s="5">
        <f ca="1">F163+N163+S163</f>
        <v>9</v>
      </c>
      <c r="U163" s="5" t="str">
        <f ca="1">IFERROR(INDEX(port, MATCH(A163&amp;","&amp;D163, $AE$54:$AE$77, 0)),"")</f>
        <v/>
      </c>
      <c r="V163" t="str">
        <f t="array" ref="V163">INDEX($G163:$I163, MATCH(SMALL(COUNTIF($G163:$I163, "&lt;"&amp;$G163:$I163),1), COUNTIF($G163:$I163, "&lt;"&amp;$G163:$I163),0))&amp;"  "&amp;INDEX($G163:$I163, MATCH(SMALL(COUNTIF($G163:$I163, "&lt;"&amp;$G163:$I163),2), COUNTIF($G163:$I163, "&lt;"&amp;$G163:$I163),0))&amp;"  "&amp;INDEX($G163:$I163, MATCH(SMALL(COUNTIF($G163:$I163, "&lt;"&amp;$G163:$I163),3), COUNTIF($G163:$I163, "&lt;"&amp;$G163:$I163),0))</f>
        <v>-1,-1  -1,0  0,0</v>
      </c>
      <c r="W163" t="str">
        <f>IF(IFERROR(MATCH(V163, $V$53:V162, 0),0)&gt;0, "DUP","")</f>
        <v>DUP</v>
      </c>
    </row>
    <row r="164" spans="1:23" x14ac:dyDescent="0.2">
      <c r="A164" s="5">
        <f>MOD(ROW()-54,COUNTA(coords))+1</f>
        <v>16</v>
      </c>
      <c r="B164" s="5">
        <f>INDEX(aseq, MOD(ROW()-54,COUNTA(aseq))+1)</f>
        <v>-1</v>
      </c>
      <c r="C164" s="5">
        <f>INDEX(hseq, MOD(ROW()-54,COUNTA(hseq))+1)</f>
        <v>-1</v>
      </c>
      <c r="D164" s="5">
        <f>FLOOR((ROW()-54)/COUNTA(coords),1)+1</f>
        <v>6</v>
      </c>
      <c r="E164" s="5" t="str">
        <f ca="1">IFERROR(INDEX(resource, MATCH(B164&amp;","&amp;C164,coords,0)),"Sea")</f>
        <v>Wood</v>
      </c>
      <c r="F164" s="5">
        <f ca="1">IFERROR(INDEX(strength, MATCH(B164&amp;","&amp;C164,coords,0)),0)</f>
        <v>4</v>
      </c>
      <c r="G164" s="5" t="str">
        <f t="shared" si="16"/>
        <v>-1,-1</v>
      </c>
      <c r="H164" s="5" t="str">
        <f t="shared" si="17"/>
        <v>-1,-2</v>
      </c>
      <c r="I164" s="5" t="str">
        <f t="shared" si="18"/>
        <v>0,-1</v>
      </c>
      <c r="J164" s="5">
        <f>B164+INDEX($P$41:$T$46, MATCH($D164, $O$41:$O$46, 0), MATCH(J$53, $P$47:$T$47, 0))</f>
        <v>-1</v>
      </c>
      <c r="K164" s="5">
        <f>C164+INDEX($P$41:$T$46, MATCH($D164, $O$41:$O$46, 0), MATCH(K$53, $P$47:$T$47, 0))</f>
        <v>-2</v>
      </c>
      <c r="L164" s="5">
        <f>INDEX($P$41:$U$46, MATCH($D164, $O$41:$O$46, 0), MATCH(L$53, $P$47:$U$47, 0))</f>
        <v>2</v>
      </c>
      <c r="M164" s="5" t="str">
        <f ca="1">IFERROR(INDEX(resource, MATCH(J164&amp;","&amp;K164,coords,0)),"Sea")</f>
        <v>Ore</v>
      </c>
      <c r="N164" s="5">
        <f ca="1">IFERROR(INDEX(strength, MATCH(J164&amp;","&amp;K164,coords,0)),0)</f>
        <v>4</v>
      </c>
      <c r="O164" s="5">
        <f>B164+INDEX($P$41:$T$46, MATCH($D164, $O$41:$O$46, 0), MATCH(O$53, $P$47:$T$47, 0))</f>
        <v>0</v>
      </c>
      <c r="P164" s="5">
        <f>C164+INDEX($P$41:$T$46, MATCH($D164, $O$41:$O$46, 0), MATCH(P$53, $P$47:$T$47, 0))</f>
        <v>-1</v>
      </c>
      <c r="Q164" s="5">
        <f>INDEX($P$41:$U$46, MATCH($D164, $O$41:$O$46, 0), MATCH(Q$53, $P$47:$U$47, 0))</f>
        <v>4</v>
      </c>
      <c r="R164" s="5" t="str">
        <f ca="1">IFERROR(INDEX(resource, MATCH(O164&amp;","&amp;P164,coords,0)),"Sea")</f>
        <v>Brick</v>
      </c>
      <c r="S164" s="5">
        <f ca="1">IFERROR(INDEX(strength, MATCH(O164&amp;","&amp;P164,coords,0)),0)</f>
        <v>5</v>
      </c>
      <c r="T164" s="5">
        <f ca="1">F164+N164+S164</f>
        <v>13</v>
      </c>
      <c r="U164" s="5" t="str">
        <f ca="1">IFERROR(INDEX(port, MATCH(A164&amp;","&amp;D164, $AE$54:$AE$77, 0)),"")</f>
        <v/>
      </c>
      <c r="V164" t="str">
        <f t="array" ref="V164">INDEX($G164:$I164, MATCH(SMALL(COUNTIF($G164:$I164, "&lt;"&amp;$G164:$I164),1), COUNTIF($G164:$I164, "&lt;"&amp;$G164:$I164),0))&amp;"  "&amp;INDEX($G164:$I164, MATCH(SMALL(COUNTIF($G164:$I164, "&lt;"&amp;$G164:$I164),2), COUNTIF($G164:$I164, "&lt;"&amp;$G164:$I164),0))&amp;"  "&amp;INDEX($G164:$I164, MATCH(SMALL(COUNTIF($G164:$I164, "&lt;"&amp;$G164:$I164),3), COUNTIF($G164:$I164, "&lt;"&amp;$G164:$I164),0))</f>
        <v>-1,-1  -1,-2  0,-1</v>
      </c>
      <c r="W164" t="str">
        <f>IF(IFERROR(MATCH(V164, $V$53:V163, 0),0)&gt;0, "DUP","")</f>
        <v>DUP</v>
      </c>
    </row>
    <row r="165" spans="1:23" x14ac:dyDescent="0.2">
      <c r="A165" s="5">
        <f>MOD(ROW()-54,COUNTA(coords))+1</f>
        <v>17</v>
      </c>
      <c r="B165" s="5">
        <f>INDEX(aseq, MOD(ROW()-54,COUNTA(aseq))+1)</f>
        <v>0</v>
      </c>
      <c r="C165" s="5">
        <f>INDEX(hseq, MOD(ROW()-54,COUNTA(hseq))+1)</f>
        <v>-1</v>
      </c>
      <c r="D165" s="5">
        <f>FLOOR((ROW()-54)/COUNTA(coords),1)+1</f>
        <v>6</v>
      </c>
      <c r="E165" s="5" t="str">
        <f ca="1">IFERROR(INDEX(resource, MATCH(B165&amp;","&amp;C165,coords,0)),"Sea")</f>
        <v>Brick</v>
      </c>
      <c r="F165" s="5">
        <f ca="1">IFERROR(INDEX(strength, MATCH(B165&amp;","&amp;C165,coords,0)),0)</f>
        <v>5</v>
      </c>
      <c r="G165" s="5" t="str">
        <f t="shared" si="16"/>
        <v>0,-1</v>
      </c>
      <c r="H165" s="5" t="str">
        <f t="shared" si="17"/>
        <v>0,-2</v>
      </c>
      <c r="I165" s="5" t="str">
        <f t="shared" si="18"/>
        <v>1,-1</v>
      </c>
      <c r="J165" s="5">
        <f>B165+INDEX($P$41:$T$46, MATCH($D165, $O$41:$O$46, 0), MATCH(J$53, $P$47:$T$47, 0))</f>
        <v>0</v>
      </c>
      <c r="K165" s="5">
        <f>C165+INDEX($P$41:$T$46, MATCH($D165, $O$41:$O$46, 0), MATCH(K$53, $P$47:$T$47, 0))</f>
        <v>-2</v>
      </c>
      <c r="L165" s="5">
        <f>INDEX($P$41:$U$46, MATCH($D165, $O$41:$O$46, 0), MATCH(L$53, $P$47:$U$47, 0))</f>
        <v>2</v>
      </c>
      <c r="M165" s="5" t="str">
        <f ca="1">IFERROR(INDEX(resource, MATCH(J165&amp;","&amp;K165,coords,0)),"Sea")</f>
        <v>Brick</v>
      </c>
      <c r="N165" s="5">
        <f ca="1">IFERROR(INDEX(strength, MATCH(J165&amp;","&amp;K165,coords,0)),0)</f>
        <v>1</v>
      </c>
      <c r="O165" s="5">
        <f>B165+INDEX($P$41:$T$46, MATCH($D165, $O$41:$O$46, 0), MATCH(O$53, $P$47:$T$47, 0))</f>
        <v>1</v>
      </c>
      <c r="P165" s="5">
        <f>C165+INDEX($P$41:$T$46, MATCH($D165, $O$41:$O$46, 0), MATCH(P$53, $P$47:$T$47, 0))</f>
        <v>-1</v>
      </c>
      <c r="Q165" s="5">
        <f>INDEX($P$41:$U$46, MATCH($D165, $O$41:$O$46, 0), MATCH(Q$53, $P$47:$U$47, 0))</f>
        <v>4</v>
      </c>
      <c r="R165" s="5" t="str">
        <f ca="1">IFERROR(INDEX(resource, MATCH(O165&amp;","&amp;P165,coords,0)),"Sea")</f>
        <v>Wheat</v>
      </c>
      <c r="S165" s="5">
        <f ca="1">IFERROR(INDEX(strength, MATCH(O165&amp;","&amp;P165,coords,0)),0)</f>
        <v>2</v>
      </c>
      <c r="T165" s="5">
        <f ca="1">F165+N165+S165</f>
        <v>8</v>
      </c>
      <c r="U165" s="5" t="str">
        <f ca="1">IFERROR(INDEX(port, MATCH(A165&amp;","&amp;D165, $AE$54:$AE$77, 0)),"")</f>
        <v/>
      </c>
      <c r="V165" t="str">
        <f t="array" ref="V165">INDEX($G165:$I165, MATCH(SMALL(COUNTIF($G165:$I165, "&lt;"&amp;$G165:$I165),1), COUNTIF($G165:$I165, "&lt;"&amp;$G165:$I165),0))&amp;"  "&amp;INDEX($G165:$I165, MATCH(SMALL(COUNTIF($G165:$I165, "&lt;"&amp;$G165:$I165),2), COUNTIF($G165:$I165, "&lt;"&amp;$G165:$I165),0))&amp;"  "&amp;INDEX($G165:$I165, MATCH(SMALL(COUNTIF($G165:$I165, "&lt;"&amp;$G165:$I165),3), COUNTIF($G165:$I165, "&lt;"&amp;$G165:$I165),0))</f>
        <v>0,-1  0,-2  1,-1</v>
      </c>
      <c r="W165" t="str">
        <f>IF(IFERROR(MATCH(V165, $V$53:V164, 0),0)&gt;0, "DUP","")</f>
        <v>DUP</v>
      </c>
    </row>
    <row r="166" spans="1:23" x14ac:dyDescent="0.2">
      <c r="A166" s="5">
        <f>MOD(ROW()-54,COUNTA(coords))+1</f>
        <v>18</v>
      </c>
      <c r="B166" s="5">
        <f>INDEX(aseq, MOD(ROW()-54,COUNTA(aseq))+1)</f>
        <v>1</v>
      </c>
      <c r="C166" s="5">
        <f>INDEX(hseq, MOD(ROW()-54,COUNTA(hseq))+1)</f>
        <v>0</v>
      </c>
      <c r="D166" s="5">
        <f>FLOOR((ROW()-54)/COUNTA(coords),1)+1</f>
        <v>6</v>
      </c>
      <c r="E166" s="5" t="str">
        <f ca="1">IFERROR(INDEX(resource, MATCH(B166&amp;","&amp;C166,coords,0)),"Sea")</f>
        <v>Brick</v>
      </c>
      <c r="F166" s="5">
        <f ca="1">IFERROR(INDEX(strength, MATCH(B166&amp;","&amp;C166,coords,0)),0)</f>
        <v>2</v>
      </c>
      <c r="G166" s="5" t="str">
        <f t="shared" si="16"/>
        <v>1,0</v>
      </c>
      <c r="H166" s="5" t="str">
        <f t="shared" si="17"/>
        <v>1,-1</v>
      </c>
      <c r="I166" s="5" t="str">
        <f t="shared" si="18"/>
        <v>2,0</v>
      </c>
      <c r="J166" s="5">
        <f>B166+INDEX($P$41:$T$46, MATCH($D166, $O$41:$O$46, 0), MATCH(J$53, $P$47:$T$47, 0))</f>
        <v>1</v>
      </c>
      <c r="K166" s="5">
        <f>C166+INDEX($P$41:$T$46, MATCH($D166, $O$41:$O$46, 0), MATCH(K$53, $P$47:$T$47, 0))</f>
        <v>-1</v>
      </c>
      <c r="L166" s="5">
        <f>INDEX($P$41:$U$46, MATCH($D166, $O$41:$O$46, 0), MATCH(L$53, $P$47:$U$47, 0))</f>
        <v>2</v>
      </c>
      <c r="M166" s="5" t="str">
        <f ca="1">IFERROR(INDEX(resource, MATCH(J166&amp;","&amp;K166,coords,0)),"Sea")</f>
        <v>Wheat</v>
      </c>
      <c r="N166" s="5">
        <f ca="1">IFERROR(INDEX(strength, MATCH(J166&amp;","&amp;K166,coords,0)),0)</f>
        <v>2</v>
      </c>
      <c r="O166" s="5">
        <f>B166+INDEX($P$41:$T$46, MATCH($D166, $O$41:$O$46, 0), MATCH(O$53, $P$47:$T$47, 0))</f>
        <v>2</v>
      </c>
      <c r="P166" s="5">
        <f>C166+INDEX($P$41:$T$46, MATCH($D166, $O$41:$O$46, 0), MATCH(P$53, $P$47:$T$47, 0))</f>
        <v>0</v>
      </c>
      <c r="Q166" s="5">
        <f>INDEX($P$41:$U$46, MATCH($D166, $O$41:$O$46, 0), MATCH(Q$53, $P$47:$U$47, 0))</f>
        <v>4</v>
      </c>
      <c r="R166" s="5" t="str">
        <f ca="1">IFERROR(INDEX(resource, MATCH(O166&amp;","&amp;P166,coords,0)),"Sea")</f>
        <v>Wheat</v>
      </c>
      <c r="S166" s="5">
        <f ca="1">IFERROR(INDEX(strength, MATCH(O166&amp;","&amp;P166,coords,0)),0)</f>
        <v>3</v>
      </c>
      <c r="T166" s="5">
        <f ca="1">F166+N166+S166</f>
        <v>7</v>
      </c>
      <c r="U166" s="5" t="str">
        <f ca="1">IFERROR(INDEX(port, MATCH(A166&amp;","&amp;D166, $AE$54:$AE$77, 0)),"")</f>
        <v/>
      </c>
      <c r="V166" t="str">
        <f t="array" ref="V166">INDEX($G166:$I166, MATCH(SMALL(COUNTIF($G166:$I166, "&lt;"&amp;$G166:$I166),1), COUNTIF($G166:$I166, "&lt;"&amp;$G166:$I166),0))&amp;"  "&amp;INDEX($G166:$I166, MATCH(SMALL(COUNTIF($G166:$I166, "&lt;"&amp;$G166:$I166),2), COUNTIF($G166:$I166, "&lt;"&amp;$G166:$I166),0))&amp;"  "&amp;INDEX($G166:$I166, MATCH(SMALL(COUNTIF($G166:$I166, "&lt;"&amp;$G166:$I166),3), COUNTIF($G166:$I166, "&lt;"&amp;$G166:$I166),0))</f>
        <v>1,-1  1,0  2,0</v>
      </c>
      <c r="W166" t="str">
        <f>IF(IFERROR(MATCH(V166, $V$53:V165, 0),0)&gt;0, "DUP","")</f>
        <v>DUP</v>
      </c>
    </row>
    <row r="167" spans="1:23" x14ac:dyDescent="0.2">
      <c r="A167" s="5">
        <f>MOD(ROW()-54,COUNTA(coords))+1</f>
        <v>19</v>
      </c>
      <c r="B167" s="5">
        <f>INDEX(aseq, MOD(ROW()-54,COUNTA(aseq))+1)</f>
        <v>0</v>
      </c>
      <c r="C167" s="5">
        <f>INDEX(hseq, MOD(ROW()-54,COUNTA(hseq))+1)</f>
        <v>0</v>
      </c>
      <c r="D167" s="5">
        <f>FLOOR((ROW()-54)/COUNTA(coords),1)+1</f>
        <v>6</v>
      </c>
      <c r="E167" s="5" t="str">
        <f ca="1">IFERROR(INDEX(resource, MATCH(B167&amp;","&amp;C167,coords,0)),"Sea")</f>
        <v>Sheep</v>
      </c>
      <c r="F167" s="5">
        <f ca="1">IFERROR(INDEX(strength, MATCH(B167&amp;","&amp;C167,coords,0)),0)</f>
        <v>2</v>
      </c>
      <c r="G167" s="5" t="str">
        <f t="shared" si="16"/>
        <v>0,0</v>
      </c>
      <c r="H167" s="5" t="str">
        <f t="shared" si="17"/>
        <v>0,-1</v>
      </c>
      <c r="I167" s="5" t="str">
        <f t="shared" si="18"/>
        <v>1,0</v>
      </c>
      <c r="J167" s="5">
        <f>B167+INDEX($P$41:$T$46, MATCH($D167, $O$41:$O$46, 0), MATCH(J$53, $P$47:$T$47, 0))</f>
        <v>0</v>
      </c>
      <c r="K167" s="5">
        <f>C167+INDEX($P$41:$T$46, MATCH($D167, $O$41:$O$46, 0), MATCH(K$53, $P$47:$T$47, 0))</f>
        <v>-1</v>
      </c>
      <c r="L167" s="5">
        <f>INDEX($P$41:$U$46, MATCH($D167, $O$41:$O$46, 0), MATCH(L$53, $P$47:$U$47, 0))</f>
        <v>2</v>
      </c>
      <c r="M167" s="5" t="str">
        <f ca="1">IFERROR(INDEX(resource, MATCH(J167&amp;","&amp;K167,coords,0)),"Sea")</f>
        <v>Brick</v>
      </c>
      <c r="N167" s="5">
        <f ca="1">IFERROR(INDEX(strength, MATCH(J167&amp;","&amp;K167,coords,0)),0)</f>
        <v>5</v>
      </c>
      <c r="O167" s="5">
        <f>B167+INDEX($P$41:$T$46, MATCH($D167, $O$41:$O$46, 0), MATCH(O$53, $P$47:$T$47, 0))</f>
        <v>1</v>
      </c>
      <c r="P167" s="5">
        <f>C167+INDEX($P$41:$T$46, MATCH($D167, $O$41:$O$46, 0), MATCH(P$53, $P$47:$T$47, 0))</f>
        <v>0</v>
      </c>
      <c r="Q167" s="5">
        <f>INDEX($P$41:$U$46, MATCH($D167, $O$41:$O$46, 0), MATCH(Q$53, $P$47:$U$47, 0))</f>
        <v>4</v>
      </c>
      <c r="R167" s="5" t="str">
        <f ca="1">IFERROR(INDEX(resource, MATCH(O167&amp;","&amp;P167,coords,0)),"Sea")</f>
        <v>Brick</v>
      </c>
      <c r="S167" s="5">
        <f ca="1">IFERROR(INDEX(strength, MATCH(O167&amp;","&amp;P167,coords,0)),0)</f>
        <v>2</v>
      </c>
      <c r="T167" s="5">
        <f ca="1">F167+N167+S167</f>
        <v>9</v>
      </c>
      <c r="U167" s="5" t="str">
        <f ca="1">IFERROR(INDEX(port, MATCH(A167&amp;","&amp;D167, $AE$54:$AE$77, 0)),"")</f>
        <v/>
      </c>
      <c r="V167" t="str">
        <f t="array" ref="V167">INDEX($G167:$I167, MATCH(SMALL(COUNTIF($G167:$I167, "&lt;"&amp;$G167:$I167),1), COUNTIF($G167:$I167, "&lt;"&amp;$G167:$I167),0))&amp;"  "&amp;INDEX($G167:$I167, MATCH(SMALL(COUNTIF($G167:$I167, "&lt;"&amp;$G167:$I167),2), COUNTIF($G167:$I167, "&lt;"&amp;$G167:$I167),0))&amp;"  "&amp;INDEX($G167:$I167, MATCH(SMALL(COUNTIF($G167:$I167, "&lt;"&amp;$G167:$I167),3), COUNTIF($G167:$I167, "&lt;"&amp;$G167:$I167),0))</f>
        <v>0,-1  0,0  1,0</v>
      </c>
      <c r="W167" t="str">
        <f>IF(IFERROR(MATCH(V167, $V$53:V166, 0),0)&gt;0, "DUP","")</f>
        <v>DUP</v>
      </c>
    </row>
    <row r="169" spans="1:23" x14ac:dyDescent="0.2">
      <c r="C169" s="1" t="s">
        <v>3</v>
      </c>
      <c r="D169" t="s">
        <v>7</v>
      </c>
      <c r="E169" t="s">
        <v>6</v>
      </c>
      <c r="F169" s="1" t="s">
        <v>8</v>
      </c>
      <c r="G169" s="1" t="s">
        <v>9</v>
      </c>
      <c r="H169" s="1" t="s">
        <v>5</v>
      </c>
      <c r="I169" s="1" t="s">
        <v>44</v>
      </c>
    </row>
    <row r="170" spans="1:23" x14ac:dyDescent="0.2">
      <c r="A170" s="1">
        <f>ROW(1:1)</f>
        <v>1</v>
      </c>
      <c r="B170" s="1" t="str">
        <f t="array" ref="B170">INDEX($V$54:$V$167, SMALL(IF($W$54:$W$167&lt;&gt;"DUP", MATCH(ROW($V$54:$V$167), ROW($V$54:$V$167)), ""), ROW(1:1)))</f>
        <v>2,2  3,2  3,3</v>
      </c>
      <c r="C170">
        <f ca="1">INDEX($T$54:$T$167, MATCH($B170, $V$54:$V$167, 0))</f>
        <v>4</v>
      </c>
    </row>
    <row r="171" spans="1:23" x14ac:dyDescent="0.2">
      <c r="A171" s="1">
        <f t="shared" ref="A171:A223" si="19">ROW(2:2)</f>
        <v>2</v>
      </c>
      <c r="B171" s="1" t="str">
        <f t="array" ref="B171">INDEX($V$54:$V$167, SMALL(IF($W$54:$W$167&lt;&gt;"DUP", MATCH(ROW($V$54:$V$167), ROW($V$54:$V$167)), ""), ROW(2:2)))</f>
        <v>1,2  2,2  2,3</v>
      </c>
      <c r="C171">
        <f t="shared" ref="C171:C223" ca="1" si="20">INDEX($T$54:$T$167, MATCH($B171, $V$54:$V$167, 0))</f>
        <v>5</v>
      </c>
    </row>
    <row r="172" spans="1:23" x14ac:dyDescent="0.2">
      <c r="A172" s="1">
        <f t="shared" si="19"/>
        <v>3</v>
      </c>
      <c r="B172" s="1" t="str">
        <f t="array" ref="B172">INDEX($V$54:$V$167, SMALL(IF($W$54:$W$167&lt;&gt;"DUP", MATCH(ROW($V$54:$V$167), ROW($V$54:$V$167)), ""), ROW(3:3)))</f>
        <v>0,2  1,2  1,3</v>
      </c>
      <c r="C172">
        <f t="shared" ca="1" si="20"/>
        <v>6</v>
      </c>
    </row>
    <row r="173" spans="1:23" x14ac:dyDescent="0.2">
      <c r="A173" s="1">
        <f t="shared" si="19"/>
        <v>4</v>
      </c>
      <c r="B173" s="1" t="str">
        <f t="array" ref="B173">INDEX($V$54:$V$167, SMALL(IF($W$54:$W$167&lt;&gt;"DUP", MATCH(ROW($V$54:$V$167), ROW($V$54:$V$167)), ""), ROW(4:4)))</f>
        <v>-1,1  0,1  0,2</v>
      </c>
      <c r="C173">
        <f t="shared" ca="1" si="20"/>
        <v>9</v>
      </c>
    </row>
    <row r="174" spans="1:23" x14ac:dyDescent="0.2">
      <c r="A174" s="1">
        <f t="shared" si="19"/>
        <v>5</v>
      </c>
      <c r="B174" s="1" t="str">
        <f t="array" ref="B174">INDEX($V$54:$V$167, SMALL(IF($W$54:$W$167&lt;&gt;"DUP", MATCH(ROW($V$54:$V$167), ROW($V$54:$V$167)), ""), ROW(5:5)))</f>
        <v>-1,0  -1,1  -2,0</v>
      </c>
      <c r="C174">
        <f t="shared" ca="1" si="20"/>
        <v>5</v>
      </c>
    </row>
    <row r="175" spans="1:23" x14ac:dyDescent="0.2">
      <c r="A175" s="1">
        <f t="shared" si="19"/>
        <v>6</v>
      </c>
      <c r="B175" s="1" t="str">
        <f t="array" ref="B175">INDEX($V$54:$V$167, SMALL(IF($W$54:$W$167&lt;&gt;"DUP", MATCH(ROW($V$54:$V$167), ROW($V$54:$V$167)), ""), ROW(6:6)))</f>
        <v>-1,-1  -1,0  -2,-1</v>
      </c>
      <c r="C175">
        <f t="shared" ca="1" si="20"/>
        <v>12</v>
      </c>
    </row>
    <row r="176" spans="1:23" x14ac:dyDescent="0.2">
      <c r="A176" s="1">
        <f t="shared" si="19"/>
        <v>7</v>
      </c>
      <c r="B176" s="1" t="str">
        <f t="array" ref="B176">INDEX($V$54:$V$167, SMALL(IF($W$54:$W$167&lt;&gt;"DUP", MATCH(ROW($V$54:$V$167), ROW($V$54:$V$167)), ""), ROW(7:7)))</f>
        <v>-1,-1  -1,-2  -2,-2</v>
      </c>
      <c r="C176">
        <f t="shared" ca="1" si="20"/>
        <v>11</v>
      </c>
    </row>
    <row r="177" spans="1:3" x14ac:dyDescent="0.2">
      <c r="A177" s="1">
        <f t="shared" si="19"/>
        <v>8</v>
      </c>
      <c r="B177" s="1" t="str">
        <f t="array" ref="B177">INDEX($V$54:$V$167, SMALL(IF($W$54:$W$167&lt;&gt;"DUP", MATCH(ROW($V$54:$V$167), ROW($V$54:$V$167)), ""), ROW(8:8)))</f>
        <v>-1,-2  0,-1  0,-2</v>
      </c>
      <c r="C177">
        <f t="shared" ca="1" si="20"/>
        <v>10</v>
      </c>
    </row>
    <row r="178" spans="1:3" x14ac:dyDescent="0.2">
      <c r="A178" s="1">
        <f t="shared" si="19"/>
        <v>9</v>
      </c>
      <c r="B178" s="1" t="str">
        <f t="array" ref="B178">INDEX($V$54:$V$167, SMALL(IF($W$54:$W$167&lt;&gt;"DUP", MATCH(ROW($V$54:$V$167), ROW($V$54:$V$167)), ""), ROW(9:9)))</f>
        <v>0,-2  1,-1  1,-2</v>
      </c>
      <c r="C178">
        <f t="shared" ca="1" si="20"/>
        <v>3</v>
      </c>
    </row>
    <row r="179" spans="1:3" x14ac:dyDescent="0.2">
      <c r="A179" s="1">
        <f t="shared" si="19"/>
        <v>10</v>
      </c>
      <c r="B179" s="1" t="str">
        <f t="array" ref="B179">INDEX($V$54:$V$167, SMALL(IF($W$54:$W$167&lt;&gt;"DUP", MATCH(ROW($V$54:$V$167), ROW($V$54:$V$167)), ""), ROW(10:10)))</f>
        <v>1,-1  2,-1  2,0</v>
      </c>
      <c r="C179">
        <f t="shared" ca="1" si="20"/>
        <v>5</v>
      </c>
    </row>
    <row r="180" spans="1:3" x14ac:dyDescent="0.2">
      <c r="A180" s="1">
        <f t="shared" si="19"/>
        <v>11</v>
      </c>
      <c r="B180" s="1" t="str">
        <f t="array" ref="B180">INDEX($V$54:$V$167, SMALL(IF($W$54:$W$167&lt;&gt;"DUP", MATCH(ROW($V$54:$V$167), ROW($V$54:$V$167)), ""), ROW(11:11)))</f>
        <v>2,0  3,0  3,1</v>
      </c>
      <c r="C180">
        <f t="shared" ca="1" si="20"/>
        <v>3</v>
      </c>
    </row>
    <row r="181" spans="1:3" x14ac:dyDescent="0.2">
      <c r="A181" s="1">
        <f t="shared" si="19"/>
        <v>12</v>
      </c>
      <c r="B181" s="1" t="str">
        <f t="array" ref="B181">INDEX($V$54:$V$167, SMALL(IF($W$54:$W$167&lt;&gt;"DUP", MATCH(ROW($V$54:$V$167), ROW($V$54:$V$167)), ""), ROW(12:12)))</f>
        <v>2,1  3,1  3,2</v>
      </c>
      <c r="C181">
        <f t="shared" ca="1" si="20"/>
        <v>5</v>
      </c>
    </row>
    <row r="182" spans="1:3" x14ac:dyDescent="0.2">
      <c r="A182" s="1">
        <f t="shared" si="19"/>
        <v>13</v>
      </c>
      <c r="B182" s="1" t="str">
        <f t="array" ref="B182">INDEX($V$54:$V$167, SMALL(IF($W$54:$W$167&lt;&gt;"DUP", MATCH(ROW($V$54:$V$167), ROW($V$54:$V$167)), ""), ROW(13:13)))</f>
        <v>1,1  2,1  2,2</v>
      </c>
      <c r="C182">
        <f t="shared" ca="1" si="20"/>
        <v>12</v>
      </c>
    </row>
    <row r="183" spans="1:3" x14ac:dyDescent="0.2">
      <c r="A183" s="1">
        <f t="shared" si="19"/>
        <v>14</v>
      </c>
      <c r="B183" s="1" t="str">
        <f t="array" ref="B183">INDEX($V$54:$V$167, SMALL(IF($W$54:$W$167&lt;&gt;"DUP", MATCH(ROW($V$54:$V$167), ROW($V$54:$V$167)), ""), ROW(14:14)))</f>
        <v>0,1  1,1  1,2</v>
      </c>
      <c r="C183">
        <f t="shared" ca="1" si="20"/>
        <v>8</v>
      </c>
    </row>
    <row r="184" spans="1:3" x14ac:dyDescent="0.2">
      <c r="A184" s="1">
        <f t="shared" si="19"/>
        <v>15</v>
      </c>
      <c r="B184" s="1" t="str">
        <f t="array" ref="B184">INDEX($V$54:$V$167, SMALL(IF($W$54:$W$167&lt;&gt;"DUP", MATCH(ROW($V$54:$V$167), ROW($V$54:$V$167)), ""), ROW(15:15)))</f>
        <v>-1,0  0,0  0,1</v>
      </c>
      <c r="C184">
        <f t="shared" ca="1" si="20"/>
        <v>9</v>
      </c>
    </row>
    <row r="185" spans="1:3" x14ac:dyDescent="0.2">
      <c r="A185" s="1">
        <f t="shared" si="19"/>
        <v>16</v>
      </c>
      <c r="B185" s="1" t="str">
        <f t="array" ref="B185">INDEX($V$54:$V$167, SMALL(IF($W$54:$W$167&lt;&gt;"DUP", MATCH(ROW($V$54:$V$167), ROW($V$54:$V$167)), ""), ROW(16:16)))</f>
        <v>-1,-1  0,-1  0,0</v>
      </c>
      <c r="C185">
        <f t="shared" ca="1" si="20"/>
        <v>11</v>
      </c>
    </row>
    <row r="186" spans="1:3" x14ac:dyDescent="0.2">
      <c r="A186" s="1">
        <f t="shared" si="19"/>
        <v>17</v>
      </c>
      <c r="B186" s="1" t="str">
        <f t="array" ref="B186">INDEX($V$54:$V$167, SMALL(IF($W$54:$W$167&lt;&gt;"DUP", MATCH(ROW($V$54:$V$167), ROW($V$54:$V$167)), ""), ROW(17:17)))</f>
        <v>0,-1  1,-1  1,0</v>
      </c>
      <c r="C186">
        <f t="shared" ca="1" si="20"/>
        <v>9</v>
      </c>
    </row>
    <row r="187" spans="1:3" x14ac:dyDescent="0.2">
      <c r="A187" s="1">
        <f t="shared" si="19"/>
        <v>18</v>
      </c>
      <c r="B187" s="1" t="str">
        <f t="array" ref="B187">INDEX($V$54:$V$167, SMALL(IF($W$54:$W$167&lt;&gt;"DUP", MATCH(ROW($V$54:$V$167), ROW($V$54:$V$167)), ""), ROW(18:18)))</f>
        <v>1,0  2,0  2,1</v>
      </c>
      <c r="C187">
        <f t="shared" ca="1" si="20"/>
        <v>10</v>
      </c>
    </row>
    <row r="188" spans="1:3" x14ac:dyDescent="0.2">
      <c r="A188" s="1">
        <f t="shared" si="19"/>
        <v>19</v>
      </c>
      <c r="B188" s="1" t="str">
        <f t="array" ref="B188">INDEX($V$54:$V$167, SMALL(IF($W$54:$W$167&lt;&gt;"DUP", MATCH(ROW($V$54:$V$167), ROW($V$54:$V$167)), ""), ROW(19:19)))</f>
        <v>0,0  1,0  1,1</v>
      </c>
      <c r="C188">
        <f t="shared" ca="1" si="20"/>
        <v>7</v>
      </c>
    </row>
    <row r="189" spans="1:3" x14ac:dyDescent="0.2">
      <c r="A189" s="1">
        <f t="shared" si="19"/>
        <v>20</v>
      </c>
      <c r="B189" s="1" t="str">
        <f t="array" ref="B189">INDEX($V$54:$V$167, SMALL(IF($W$54:$W$167&lt;&gt;"DUP", MATCH(ROW($V$54:$V$167), ROW($V$54:$V$167)), ""), ROW(20:20)))</f>
        <v>2,2  2,3  3,3</v>
      </c>
      <c r="C189">
        <f t="shared" ca="1" si="20"/>
        <v>4</v>
      </c>
    </row>
    <row r="190" spans="1:3" x14ac:dyDescent="0.2">
      <c r="A190" s="1">
        <f t="shared" si="19"/>
        <v>21</v>
      </c>
      <c r="B190" s="1" t="str">
        <f t="array" ref="B190">INDEX($V$54:$V$167, SMALL(IF($W$54:$W$167&lt;&gt;"DUP", MATCH(ROW($V$54:$V$167), ROW($V$54:$V$167)), ""), ROW(21:21)))</f>
        <v>1,2  1,3  2,3</v>
      </c>
      <c r="C190">
        <f t="shared" ca="1" si="20"/>
        <v>1</v>
      </c>
    </row>
    <row r="191" spans="1:3" x14ac:dyDescent="0.2">
      <c r="A191" s="1">
        <f t="shared" si="19"/>
        <v>22</v>
      </c>
      <c r="B191" s="1" t="str">
        <f t="array" ref="B191">INDEX($V$54:$V$167, SMALL(IF($W$54:$W$167&lt;&gt;"DUP", MATCH(ROW($V$54:$V$167), ROW($V$54:$V$167)), ""), ROW(22:22)))</f>
        <v>0,2  0,3  1,3</v>
      </c>
      <c r="C191">
        <f t="shared" ca="1" si="20"/>
        <v>5</v>
      </c>
    </row>
    <row r="192" spans="1:3" x14ac:dyDescent="0.2">
      <c r="A192" s="1">
        <f t="shared" si="19"/>
        <v>23</v>
      </c>
      <c r="B192" s="1" t="str">
        <f t="array" ref="B192">INDEX($V$54:$V$167, SMALL(IF($W$54:$W$167&lt;&gt;"DUP", MATCH(ROW($V$54:$V$167), ROW($V$54:$V$167)), ""), ROW(23:23)))</f>
        <v>-1,1  -1,2  0,2</v>
      </c>
      <c r="C192">
        <f t="shared" ca="1" si="20"/>
        <v>5</v>
      </c>
    </row>
    <row r="193" spans="1:3" x14ac:dyDescent="0.2">
      <c r="A193" s="1">
        <f t="shared" si="19"/>
        <v>24</v>
      </c>
      <c r="B193" s="1" t="str">
        <f t="array" ref="B193">INDEX($V$54:$V$167, SMALL(IF($W$54:$W$167&lt;&gt;"DUP", MATCH(ROW($V$54:$V$167), ROW($V$54:$V$167)), ""), ROW(24:24)))</f>
        <v>-1,1  -2,0  -2,1</v>
      </c>
      <c r="C193">
        <f t="shared" ca="1" si="20"/>
        <v>2</v>
      </c>
    </row>
    <row r="194" spans="1:3" x14ac:dyDescent="0.2">
      <c r="A194" s="1">
        <f t="shared" si="19"/>
        <v>25</v>
      </c>
      <c r="B194" s="1" t="str">
        <f t="array" ref="B194">INDEX($V$54:$V$167, SMALL(IF($W$54:$W$167&lt;&gt;"DUP", MATCH(ROW($V$54:$V$167), ROW($V$54:$V$167)), ""), ROW(25:25)))</f>
        <v>-1,0  -2,-1  -2,0</v>
      </c>
      <c r="C194">
        <f t="shared" ca="1" si="20"/>
        <v>10</v>
      </c>
    </row>
    <row r="195" spans="1:3" x14ac:dyDescent="0.2">
      <c r="A195" s="1">
        <f t="shared" si="19"/>
        <v>26</v>
      </c>
      <c r="B195" s="1" t="str">
        <f t="array" ref="B195">INDEX($V$54:$V$167, SMALL(IF($W$54:$W$167&lt;&gt;"DUP", MATCH(ROW($V$54:$V$167), ROW($V$54:$V$167)), ""), ROW(26:26)))</f>
        <v>-1,-1  -2,-1  -2,-2</v>
      </c>
      <c r="C195">
        <f t="shared" ca="1" si="20"/>
        <v>12</v>
      </c>
    </row>
    <row r="196" spans="1:3" x14ac:dyDescent="0.2">
      <c r="A196" s="1">
        <f t="shared" si="19"/>
        <v>27</v>
      </c>
      <c r="B196" s="1" t="str">
        <f t="array" ref="B196">INDEX($V$54:$V$167, SMALL(IF($W$54:$W$167&lt;&gt;"DUP", MATCH(ROW($V$54:$V$167), ROW($V$54:$V$167)), ""), ROW(27:27)))</f>
        <v>-1,-1  -1,-2  0,-1</v>
      </c>
      <c r="C196">
        <f t="shared" ca="1" si="20"/>
        <v>13</v>
      </c>
    </row>
    <row r="197" spans="1:3" x14ac:dyDescent="0.2">
      <c r="A197" s="1">
        <f t="shared" si="19"/>
        <v>28</v>
      </c>
      <c r="B197" s="1" t="str">
        <f t="array" ref="B197">INDEX($V$54:$V$167, SMALL(IF($W$54:$W$167&lt;&gt;"DUP", MATCH(ROW($V$54:$V$167), ROW($V$54:$V$167)), ""), ROW(28:28)))</f>
        <v>0,-1  0,-2  1,-1</v>
      </c>
      <c r="C197">
        <f t="shared" ca="1" si="20"/>
        <v>8</v>
      </c>
    </row>
    <row r="198" spans="1:3" x14ac:dyDescent="0.2">
      <c r="A198" s="1">
        <f t="shared" si="19"/>
        <v>29</v>
      </c>
      <c r="B198" s="1" t="str">
        <f t="array" ref="B198">INDEX($V$54:$V$167, SMALL(IF($W$54:$W$167&lt;&gt;"DUP", MATCH(ROW($V$54:$V$167), ROW($V$54:$V$167)), ""), ROW(29:29)))</f>
        <v>1,-1  1,0  2,0</v>
      </c>
      <c r="C198">
        <f t="shared" ca="1" si="20"/>
        <v>7</v>
      </c>
    </row>
    <row r="199" spans="1:3" x14ac:dyDescent="0.2">
      <c r="A199" s="1">
        <f t="shared" si="19"/>
        <v>30</v>
      </c>
      <c r="B199" s="1" t="str">
        <f t="array" ref="B199">INDEX($V$54:$V$167, SMALL(IF($W$54:$W$167&lt;&gt;"DUP", MATCH(ROW($V$54:$V$167), ROW($V$54:$V$167)), ""), ROW(30:30)))</f>
        <v>2,0  2,1  3,1</v>
      </c>
      <c r="C199">
        <f t="shared" ca="1" si="20"/>
        <v>8</v>
      </c>
    </row>
    <row r="200" spans="1:3" x14ac:dyDescent="0.2">
      <c r="A200" s="1">
        <f t="shared" si="19"/>
        <v>31</v>
      </c>
      <c r="B200" s="1" t="str">
        <f t="array" ref="B200">INDEX($V$54:$V$167, SMALL(IF($W$54:$W$167&lt;&gt;"DUP", MATCH(ROW($V$54:$V$167), ROW($V$54:$V$167)), ""), ROW(31:31)))</f>
        <v>2,1  2,2  3,2</v>
      </c>
      <c r="C200">
        <f t="shared" ca="1" si="20"/>
        <v>9</v>
      </c>
    </row>
    <row r="201" spans="1:3" x14ac:dyDescent="0.2">
      <c r="A201" s="1">
        <f t="shared" si="19"/>
        <v>32</v>
      </c>
      <c r="B201" s="1" t="str">
        <f t="array" ref="B201">INDEX($V$54:$V$167, SMALL(IF($W$54:$W$167&lt;&gt;"DUP", MATCH(ROW($V$54:$V$167), ROW($V$54:$V$167)), ""), ROW(32:32)))</f>
        <v>1,1  1,2  2,2</v>
      </c>
      <c r="C201">
        <f t="shared" ca="1" si="20"/>
        <v>8</v>
      </c>
    </row>
    <row r="202" spans="1:3" x14ac:dyDescent="0.2">
      <c r="A202" s="1">
        <f t="shared" si="19"/>
        <v>33</v>
      </c>
      <c r="B202" s="1" t="str">
        <f t="array" ref="B202">INDEX($V$54:$V$167, SMALL(IF($W$54:$W$167&lt;&gt;"DUP", MATCH(ROW($V$54:$V$167), ROW($V$54:$V$167)), ""), ROW(33:33)))</f>
        <v>0,1  0,2  1,2</v>
      </c>
      <c r="C202">
        <f t="shared" ca="1" si="20"/>
        <v>10</v>
      </c>
    </row>
    <row r="203" spans="1:3" x14ac:dyDescent="0.2">
      <c r="A203" s="1">
        <f t="shared" si="19"/>
        <v>34</v>
      </c>
      <c r="B203" s="1" t="str">
        <f t="array" ref="B203">INDEX($V$54:$V$167, SMALL(IF($W$54:$W$167&lt;&gt;"DUP", MATCH(ROW($V$54:$V$167), ROW($V$54:$V$167)), ""), ROW(34:34)))</f>
        <v>-1,0  -1,1  0,1</v>
      </c>
      <c r="C203">
        <f t="shared" ca="1" si="20"/>
        <v>7</v>
      </c>
    </row>
    <row r="204" spans="1:3" x14ac:dyDescent="0.2">
      <c r="A204" s="1">
        <f t="shared" si="19"/>
        <v>35</v>
      </c>
      <c r="B204" s="1" t="str">
        <f t="array" ref="B204">INDEX($V$54:$V$167, SMALL(IF($W$54:$W$167&lt;&gt;"DUP", MATCH(ROW($V$54:$V$167), ROW($V$54:$V$167)), ""), ROW(35:35)))</f>
        <v>-1,-1  -1,0  0,0</v>
      </c>
      <c r="C204">
        <f t="shared" ca="1" si="20"/>
        <v>9</v>
      </c>
    </row>
    <row r="205" spans="1:3" x14ac:dyDescent="0.2">
      <c r="A205" s="1">
        <f t="shared" si="19"/>
        <v>36</v>
      </c>
      <c r="B205" s="1" t="str">
        <f t="array" ref="B205">INDEX($V$54:$V$167, SMALL(IF($W$54:$W$167&lt;&gt;"DUP", MATCH(ROW($V$54:$V$167), ROW($V$54:$V$167)), ""), ROW(36:36)))</f>
        <v>0,-1  0,0  1,0</v>
      </c>
      <c r="C205">
        <f t="shared" ca="1" si="20"/>
        <v>9</v>
      </c>
    </row>
    <row r="206" spans="1:3" x14ac:dyDescent="0.2">
      <c r="A206" s="1">
        <f t="shared" si="19"/>
        <v>37</v>
      </c>
      <c r="B206" s="1" t="str">
        <f t="array" ref="B206">INDEX($V$54:$V$167, SMALL(IF($W$54:$W$167&lt;&gt;"DUP", MATCH(ROW($V$54:$V$167), ROW($V$54:$V$167)), ""), ROW(37:37)))</f>
        <v>1,0  1,1  2,1</v>
      </c>
      <c r="C206">
        <f t="shared" ca="1" si="20"/>
        <v>10</v>
      </c>
    </row>
    <row r="207" spans="1:3" x14ac:dyDescent="0.2">
      <c r="A207" s="1">
        <f t="shared" si="19"/>
        <v>38</v>
      </c>
      <c r="B207" s="1" t="str">
        <f t="array" ref="B207">INDEX($V$54:$V$167, SMALL(IF($W$54:$W$167&lt;&gt;"DUP", MATCH(ROW($V$54:$V$167), ROW($V$54:$V$167)), ""), ROW(38:38)))</f>
        <v>0,0  0,1  1,1</v>
      </c>
      <c r="C207">
        <f t="shared" ca="1" si="20"/>
        <v>9</v>
      </c>
    </row>
    <row r="208" spans="1:3" x14ac:dyDescent="0.2">
      <c r="A208" s="1">
        <f t="shared" si="19"/>
        <v>39</v>
      </c>
      <c r="B208" s="1" t="str">
        <f t="array" ref="B208">INDEX($V$54:$V$167, SMALL(IF($W$54:$W$167&lt;&gt;"DUP", MATCH(ROW($V$54:$V$167), ROW($V$54:$V$167)), ""), ROW(39:39)))</f>
        <v>-1,2  0,2  0,3</v>
      </c>
      <c r="C208">
        <f t="shared" ca="1" si="20"/>
        <v>5</v>
      </c>
    </row>
    <row r="209" spans="1:3" x14ac:dyDescent="0.2">
      <c r="A209" s="1">
        <f t="shared" si="19"/>
        <v>40</v>
      </c>
      <c r="B209" s="1" t="str">
        <f t="array" ref="B209">INDEX($V$54:$V$167, SMALL(IF($W$54:$W$167&lt;&gt;"DUP", MATCH(ROW($V$54:$V$167), ROW($V$54:$V$167)), ""), ROW(40:40)))</f>
        <v>-1,1  -1,2  -2,1</v>
      </c>
      <c r="C209">
        <f t="shared" ca="1" si="20"/>
        <v>0</v>
      </c>
    </row>
    <row r="210" spans="1:3" x14ac:dyDescent="0.2">
      <c r="A210" s="1">
        <f t="shared" si="19"/>
        <v>41</v>
      </c>
      <c r="B210" s="1" t="str">
        <f t="array" ref="B210">INDEX($V$54:$V$167, SMALL(IF($W$54:$W$167&lt;&gt;"DUP", MATCH(ROW($V$54:$V$167), ROW($V$54:$V$167)), ""), ROW(41:41)))</f>
        <v>-2,0  -2,1  -3,0</v>
      </c>
      <c r="C210">
        <f t="shared" ca="1" si="20"/>
        <v>2</v>
      </c>
    </row>
    <row r="211" spans="1:3" x14ac:dyDescent="0.2">
      <c r="A211" s="1">
        <f t="shared" si="19"/>
        <v>42</v>
      </c>
      <c r="B211" s="1" t="str">
        <f t="array" ref="B211">INDEX($V$54:$V$167, SMALL(IF($W$54:$W$167&lt;&gt;"DUP", MATCH(ROW($V$54:$V$167), ROW($V$54:$V$167)), ""), ROW(42:42)))</f>
        <v>-2,-1  -2,0  -3,-1</v>
      </c>
      <c r="C211">
        <f t="shared" ca="1" si="20"/>
        <v>7</v>
      </c>
    </row>
    <row r="212" spans="1:3" x14ac:dyDescent="0.2">
      <c r="A212" s="1">
        <f t="shared" si="19"/>
        <v>43</v>
      </c>
      <c r="B212" s="1" t="str">
        <f t="array" ref="B212">INDEX($V$54:$V$167, SMALL(IF($W$54:$W$167&lt;&gt;"DUP", MATCH(ROW($V$54:$V$167), ROW($V$54:$V$167)), ""), ROW(43:43)))</f>
        <v>-2,-1  -2,-2  -3,-2</v>
      </c>
      <c r="C212">
        <f t="shared" ca="1" si="20"/>
        <v>8</v>
      </c>
    </row>
    <row r="213" spans="1:3" x14ac:dyDescent="0.2">
      <c r="A213" s="1">
        <f t="shared" si="19"/>
        <v>44</v>
      </c>
      <c r="B213" s="1" t="str">
        <f t="array" ref="B213">INDEX($V$54:$V$167, SMALL(IF($W$54:$W$167&lt;&gt;"DUP", MATCH(ROW($V$54:$V$167), ROW($V$54:$V$167)), ""), ROW(44:44)))</f>
        <v>-2,0  -3,-1  -3,0</v>
      </c>
      <c r="C213">
        <f t="shared" ca="1" si="20"/>
        <v>2</v>
      </c>
    </row>
    <row r="214" spans="1:3" x14ac:dyDescent="0.2">
      <c r="A214" s="1">
        <f t="shared" si="19"/>
        <v>45</v>
      </c>
      <c r="B214" s="1" t="str">
        <f t="array" ref="B214">INDEX($V$54:$V$167, SMALL(IF($W$54:$W$167&lt;&gt;"DUP", MATCH(ROW($V$54:$V$167), ROW($V$54:$V$167)), ""), ROW(45:45)))</f>
        <v>-2,-1  -3,-1  -3,-2</v>
      </c>
      <c r="C214">
        <f t="shared" ca="1" si="20"/>
        <v>5</v>
      </c>
    </row>
    <row r="215" spans="1:3" x14ac:dyDescent="0.2">
      <c r="A215" s="1">
        <f t="shared" si="19"/>
        <v>46</v>
      </c>
      <c r="B215" s="1" t="str">
        <f t="array" ref="B215">INDEX($V$54:$V$167, SMALL(IF($W$54:$W$167&lt;&gt;"DUP", MATCH(ROW($V$54:$V$167), ROW($V$54:$V$167)), ""), ROW(46:46)))</f>
        <v>-2,-2  -3,-2  -3,-3</v>
      </c>
      <c r="C215">
        <f t="shared" ca="1" si="20"/>
        <v>3</v>
      </c>
    </row>
    <row r="216" spans="1:3" x14ac:dyDescent="0.2">
      <c r="A216" s="1">
        <f t="shared" si="19"/>
        <v>47</v>
      </c>
      <c r="B216" s="1" t="str">
        <f t="array" ref="B216">INDEX($V$54:$V$167, SMALL(IF($W$54:$W$167&lt;&gt;"DUP", MATCH(ROW($V$54:$V$167), ROW($V$54:$V$167)), ""), ROW(47:47)))</f>
        <v>-1,-2  -2,-2  -2,-3</v>
      </c>
      <c r="C216">
        <f t="shared" ca="1" si="20"/>
        <v>7</v>
      </c>
    </row>
    <row r="217" spans="1:3" x14ac:dyDescent="0.2">
      <c r="A217" s="1">
        <f t="shared" si="19"/>
        <v>48</v>
      </c>
      <c r="B217" s="1" t="str">
        <f t="array" ref="B217">INDEX($V$54:$V$167, SMALL(IF($W$54:$W$167&lt;&gt;"DUP", MATCH(ROW($V$54:$V$167), ROW($V$54:$V$167)), ""), ROW(48:48)))</f>
        <v>-1,-2  -1,-3  0,-2</v>
      </c>
      <c r="C217">
        <f t="shared" ca="1" si="20"/>
        <v>5</v>
      </c>
    </row>
    <row r="218" spans="1:3" x14ac:dyDescent="0.2">
      <c r="A218" s="1">
        <f t="shared" si="19"/>
        <v>49</v>
      </c>
      <c r="B218" s="1" t="str">
        <f t="array" ref="B218">INDEX($V$54:$V$167, SMALL(IF($W$54:$W$167&lt;&gt;"DUP", MATCH(ROW($V$54:$V$167), ROW($V$54:$V$167)), ""), ROW(49:49)))</f>
        <v>-2,-2  -2,-3  -3,-3</v>
      </c>
      <c r="C218">
        <f t="shared" ca="1" si="20"/>
        <v>3</v>
      </c>
    </row>
    <row r="219" spans="1:3" x14ac:dyDescent="0.2">
      <c r="A219" s="1">
        <f t="shared" si="19"/>
        <v>50</v>
      </c>
      <c r="B219" s="1" t="str">
        <f t="array" ref="B219">INDEX($V$54:$V$167, SMALL(IF($W$54:$W$167&lt;&gt;"DUP", MATCH(ROW($V$54:$V$167), ROW($V$54:$V$167)), ""), ROW(50:50)))</f>
        <v>-1,-2  -1,-3  -2,-3</v>
      </c>
      <c r="C219">
        <f t="shared" ca="1" si="20"/>
        <v>4</v>
      </c>
    </row>
    <row r="220" spans="1:3" x14ac:dyDescent="0.2">
      <c r="A220" s="1">
        <f t="shared" si="19"/>
        <v>51</v>
      </c>
      <c r="B220" s="1" t="str">
        <f t="array" ref="B220">INDEX($V$54:$V$167, SMALL(IF($W$54:$W$167&lt;&gt;"DUP", MATCH(ROW($V$54:$V$167), ROW($V$54:$V$167)), ""), ROW(51:51)))</f>
        <v>-1,-3  0,-2  0,-3</v>
      </c>
      <c r="C220">
        <f t="shared" ca="1" si="20"/>
        <v>1</v>
      </c>
    </row>
    <row r="221" spans="1:3" x14ac:dyDescent="0.2">
      <c r="A221" s="1">
        <f t="shared" si="19"/>
        <v>52</v>
      </c>
      <c r="B221" s="1" t="str">
        <f t="array" ref="B221">INDEX($V$54:$V$167, SMALL(IF($W$54:$W$167&lt;&gt;"DUP", MATCH(ROW($V$54:$V$167), ROW($V$54:$V$167)), ""), ROW(52:52)))</f>
        <v>0,-2  0,-3  1,-2</v>
      </c>
      <c r="C221">
        <f t="shared" ca="1" si="20"/>
        <v>1</v>
      </c>
    </row>
    <row r="222" spans="1:3" x14ac:dyDescent="0.2">
      <c r="A222" s="1">
        <f t="shared" si="19"/>
        <v>53</v>
      </c>
      <c r="B222" s="1" t="str">
        <f t="array" ref="B222">INDEX($V$54:$V$167, SMALL(IF($W$54:$W$167&lt;&gt;"DUP", MATCH(ROW($V$54:$V$167), ROW($V$54:$V$167)), ""), ROW(53:53)))</f>
        <v>1,-1  1,-2  2,-1</v>
      </c>
      <c r="C222">
        <f t="shared" ca="1" si="20"/>
        <v>2</v>
      </c>
    </row>
    <row r="223" spans="1:3" x14ac:dyDescent="0.2">
      <c r="A223" s="1">
        <f t="shared" si="19"/>
        <v>54</v>
      </c>
      <c r="B223" s="1" t="str">
        <f t="array" ref="B223">INDEX($V$54:$V$167, SMALL(IF($W$54:$W$167&lt;&gt;"DUP", MATCH(ROW($V$54:$V$167), ROW($V$54:$V$167)), ""), ROW(54:54)))</f>
        <v>2,-1  2,0  3,0</v>
      </c>
      <c r="C223">
        <f t="shared" ca="1" si="20"/>
        <v>3</v>
      </c>
    </row>
    <row r="224" spans="1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</sheetData>
  <phoneticPr fontId="1" type="noConversion"/>
  <conditionalFormatting sqref="C23:C28">
    <cfRule type="expression" dxfId="14" priority="20">
      <formula>NOT(C23=B23)</formula>
    </cfRule>
  </conditionalFormatting>
  <conditionalFormatting sqref="F24:N28 AG17:AG21 AI17:AI28">
    <cfRule type="containsText" dxfId="13" priority="14" operator="containsText" text="Desert">
      <formula>NOT(ISERROR(SEARCH("Desert",F17)))</formula>
    </cfRule>
    <cfRule type="containsText" dxfId="12" priority="15" operator="containsText" text="Ore">
      <formula>NOT(ISERROR(SEARCH("Ore",F17)))</formula>
    </cfRule>
    <cfRule type="containsText" dxfId="11" priority="16" operator="containsText" text="Brick">
      <formula>NOT(ISERROR(SEARCH("Brick",F17)))</formula>
    </cfRule>
    <cfRule type="containsText" dxfId="10" priority="17" operator="containsText" text="Wheat">
      <formula>NOT(ISERROR(SEARCH("Wheat",F17)))</formula>
    </cfRule>
    <cfRule type="containsText" dxfId="9" priority="18" operator="containsText" text="Wood">
      <formula>NOT(ISERROR(SEARCH("Wood",F17)))</formula>
    </cfRule>
    <cfRule type="containsText" dxfId="8" priority="19" operator="containsText" text="Sheep">
      <formula>NOT(ISERROR(SEARCH("Sheep",F17)))</formula>
    </cfRule>
  </conditionalFormatting>
  <conditionalFormatting sqref="AH19">
    <cfRule type="containsText" dxfId="7" priority="2" operator="containsText" text="Desert">
      <formula>NOT(ISERROR(SEARCH("Desert",AH19)))</formula>
    </cfRule>
    <cfRule type="containsText" dxfId="6" priority="3" operator="containsText" text="Ore">
      <formula>NOT(ISERROR(SEARCH("Ore",AH19)))</formula>
    </cfRule>
    <cfRule type="containsText" dxfId="5" priority="4" operator="containsText" text="Brick">
      <formula>NOT(ISERROR(SEARCH("Brick",AH19)))</formula>
    </cfRule>
    <cfRule type="containsText" dxfId="4" priority="5" operator="containsText" text="Wheat">
      <formula>NOT(ISERROR(SEARCH("Wheat",AH19)))</formula>
    </cfRule>
    <cfRule type="containsText" dxfId="3" priority="6" operator="containsText" text="Wood">
      <formula>NOT(ISERROR(SEARCH("Wood",AH19)))</formula>
    </cfRule>
    <cfRule type="containsText" dxfId="2" priority="7" operator="containsText" text="Sheep">
      <formula>NOT(ISERROR(SEARCH("Sheep",AH19)))</formula>
    </cfRule>
  </conditionalFormatting>
  <conditionalFormatting sqref="H2:J20">
    <cfRule type="expression" dxfId="1" priority="1">
      <formula>$H2=$M$1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</vt:lpstr>
      <vt:lpstr>Sheet1 (2)</vt:lpstr>
      <vt:lpstr>aseq</vt:lpstr>
      <vt:lpstr>'Sheet1 (2)'!axial</vt:lpstr>
      <vt:lpstr>axial</vt:lpstr>
      <vt:lpstr>'Sheet1 (2)'!coords</vt:lpstr>
      <vt:lpstr>coords</vt:lpstr>
      <vt:lpstr>'Sheet1 (2)'!horizontal</vt:lpstr>
      <vt:lpstr>horizontal</vt:lpstr>
      <vt:lpstr>hseq</vt:lpstr>
      <vt:lpstr>port</vt:lpstr>
      <vt:lpstr>rating</vt:lpstr>
      <vt:lpstr>'Sheet1 (2)'!resource</vt:lpstr>
      <vt:lpstr>resource</vt:lpstr>
      <vt:lpstr>'Sheet1 (2)'!strength</vt:lpstr>
      <vt:lpstr>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Ueland</dc:creator>
  <cp:lastModifiedBy>Christian Ueland</cp:lastModifiedBy>
  <dcterms:created xsi:type="dcterms:W3CDTF">2019-07-27T15:19:24Z</dcterms:created>
  <dcterms:modified xsi:type="dcterms:W3CDTF">2019-08-01T12:59:37Z</dcterms:modified>
</cp:coreProperties>
</file>